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8" yWindow="-108" windowWidth="23256" windowHeight="12576"/>
  </bookViews>
  <sheets>
    <sheet name="사업비" sheetId="1" r:id="rId1"/>
    <sheet name="교강사" sheetId="2" r:id="rId2"/>
    <sheet name="NCS기준단가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9" i="1" l="1"/>
  <c r="I30" i="1"/>
  <c r="I31" i="1"/>
  <c r="I32" i="1"/>
  <c r="I33" i="1"/>
  <c r="I34" i="1"/>
  <c r="I28" i="1"/>
  <c r="G28" i="1"/>
  <c r="H5" i="3"/>
  <c r="I5" i="3"/>
  <c r="J5" i="3"/>
  <c r="K5" i="3"/>
  <c r="L5" i="3"/>
  <c r="M5" i="3"/>
  <c r="H6" i="3"/>
  <c r="I6" i="3"/>
  <c r="J6" i="3"/>
  <c r="K6" i="3"/>
  <c r="L6" i="3"/>
  <c r="M6" i="3"/>
  <c r="H7" i="3"/>
  <c r="I7" i="3"/>
  <c r="J7" i="3"/>
  <c r="K7" i="3"/>
  <c r="L7" i="3"/>
  <c r="M7" i="3"/>
  <c r="H8" i="3"/>
  <c r="I8" i="3"/>
  <c r="J8" i="3"/>
  <c r="K8" i="3"/>
  <c r="L8" i="3"/>
  <c r="M8" i="3"/>
  <c r="H9" i="3"/>
  <c r="I9" i="3"/>
  <c r="J9" i="3"/>
  <c r="K9" i="3"/>
  <c r="L9" i="3"/>
  <c r="M9" i="3"/>
  <c r="H10" i="3"/>
  <c r="I10" i="3"/>
  <c r="J10" i="3"/>
  <c r="K10" i="3"/>
  <c r="L10" i="3"/>
  <c r="M10" i="3"/>
  <c r="H11" i="3"/>
  <c r="I11" i="3"/>
  <c r="J11" i="3"/>
  <c r="K11" i="3"/>
  <c r="L11" i="3"/>
  <c r="M11" i="3"/>
  <c r="H12" i="3"/>
  <c r="I12" i="3"/>
  <c r="J12" i="3"/>
  <c r="K12" i="3"/>
  <c r="L12" i="3"/>
  <c r="M12" i="3"/>
  <c r="H13" i="3"/>
  <c r="I13" i="3"/>
  <c r="J13" i="3"/>
  <c r="K13" i="3"/>
  <c r="L13" i="3"/>
  <c r="M13" i="3"/>
  <c r="H14" i="3"/>
  <c r="I14" i="3"/>
  <c r="J14" i="3"/>
  <c r="K14" i="3"/>
  <c r="L14" i="3"/>
  <c r="M14" i="3"/>
  <c r="H15" i="3"/>
  <c r="I15" i="3"/>
  <c r="J15" i="3"/>
  <c r="K15" i="3"/>
  <c r="L15" i="3"/>
  <c r="M15" i="3"/>
  <c r="H16" i="3"/>
  <c r="I16" i="3"/>
  <c r="J16" i="3"/>
  <c r="K16" i="3"/>
  <c r="L16" i="3"/>
  <c r="M16" i="3"/>
  <c r="H17" i="3"/>
  <c r="I17" i="3"/>
  <c r="J17" i="3"/>
  <c r="K17" i="3"/>
  <c r="L17" i="3"/>
  <c r="M17" i="3"/>
  <c r="H18" i="3"/>
  <c r="I18" i="3"/>
  <c r="J18" i="3"/>
  <c r="K18" i="3"/>
  <c r="L18" i="3"/>
  <c r="M18" i="3"/>
  <c r="H19" i="3"/>
  <c r="I19" i="3"/>
  <c r="J19" i="3"/>
  <c r="K19" i="3"/>
  <c r="L19" i="3"/>
  <c r="M19" i="3"/>
  <c r="H20" i="3"/>
  <c r="I20" i="3"/>
  <c r="J20" i="3"/>
  <c r="K20" i="3"/>
  <c r="L20" i="3"/>
  <c r="M20" i="3"/>
  <c r="H21" i="3"/>
  <c r="I21" i="3"/>
  <c r="J21" i="3"/>
  <c r="K21" i="3"/>
  <c r="L21" i="3"/>
  <c r="M21" i="3"/>
  <c r="H22" i="3"/>
  <c r="I22" i="3"/>
  <c r="J22" i="3"/>
  <c r="K22" i="3"/>
  <c r="L22" i="3"/>
  <c r="M22" i="3"/>
  <c r="H23" i="3"/>
  <c r="I23" i="3"/>
  <c r="J23" i="3"/>
  <c r="K23" i="3"/>
  <c r="L23" i="3"/>
  <c r="M23" i="3"/>
  <c r="H24" i="3"/>
  <c r="I24" i="3"/>
  <c r="J24" i="3"/>
  <c r="K24" i="3"/>
  <c r="L24" i="3"/>
  <c r="M24" i="3"/>
  <c r="H25" i="3"/>
  <c r="I25" i="3"/>
  <c r="J25" i="3"/>
  <c r="K25" i="3"/>
  <c r="L25" i="3"/>
  <c r="M25" i="3"/>
  <c r="H26" i="3"/>
  <c r="I26" i="3"/>
  <c r="J26" i="3"/>
  <c r="K26" i="3"/>
  <c r="L26" i="3"/>
  <c r="M26" i="3"/>
  <c r="H27" i="3"/>
  <c r="I27" i="3"/>
  <c r="J27" i="3"/>
  <c r="K27" i="3"/>
  <c r="L27" i="3"/>
  <c r="M27" i="3"/>
  <c r="H28" i="3"/>
  <c r="I28" i="3"/>
  <c r="J28" i="3"/>
  <c r="K28" i="3"/>
  <c r="L28" i="3"/>
  <c r="M28" i="3"/>
  <c r="H29" i="3"/>
  <c r="I29" i="3"/>
  <c r="J29" i="3"/>
  <c r="K29" i="3"/>
  <c r="L29" i="3"/>
  <c r="M29" i="3"/>
  <c r="H30" i="3"/>
  <c r="I30" i="3"/>
  <c r="J30" i="3"/>
  <c r="K30" i="3"/>
  <c r="L30" i="3"/>
  <c r="M30" i="3"/>
  <c r="H31" i="3"/>
  <c r="I31" i="3"/>
  <c r="J31" i="3"/>
  <c r="K31" i="3"/>
  <c r="L31" i="3"/>
  <c r="M31" i="3"/>
  <c r="H32" i="3"/>
  <c r="I32" i="3"/>
  <c r="J32" i="3"/>
  <c r="K32" i="3"/>
  <c r="L32" i="3"/>
  <c r="M32" i="3"/>
  <c r="H33" i="3"/>
  <c r="I33" i="3"/>
  <c r="J33" i="3"/>
  <c r="K33" i="3"/>
  <c r="L33" i="3"/>
  <c r="M33" i="3"/>
  <c r="H34" i="3"/>
  <c r="I34" i="3"/>
  <c r="J34" i="3"/>
  <c r="K34" i="3"/>
  <c r="L34" i="3"/>
  <c r="M34" i="3"/>
  <c r="H35" i="3"/>
  <c r="I35" i="3"/>
  <c r="J35" i="3"/>
  <c r="K35" i="3"/>
  <c r="L35" i="3"/>
  <c r="M35" i="3"/>
  <c r="H36" i="3"/>
  <c r="I36" i="3"/>
  <c r="J36" i="3"/>
  <c r="K36" i="3"/>
  <c r="L36" i="3"/>
  <c r="M36" i="3"/>
  <c r="H37" i="3"/>
  <c r="I37" i="3"/>
  <c r="J37" i="3"/>
  <c r="K37" i="3"/>
  <c r="L37" i="3"/>
  <c r="M37" i="3"/>
  <c r="H38" i="3"/>
  <c r="I38" i="3"/>
  <c r="J38" i="3"/>
  <c r="K38" i="3"/>
  <c r="L38" i="3"/>
  <c r="M38" i="3"/>
  <c r="H39" i="3"/>
  <c r="I39" i="3"/>
  <c r="J39" i="3"/>
  <c r="K39" i="3"/>
  <c r="L39" i="3"/>
  <c r="M39" i="3"/>
  <c r="H40" i="3"/>
  <c r="I40" i="3"/>
  <c r="J40" i="3"/>
  <c r="K40" i="3"/>
  <c r="L40" i="3"/>
  <c r="M40" i="3"/>
  <c r="H41" i="3"/>
  <c r="I41" i="3"/>
  <c r="J41" i="3"/>
  <c r="K41" i="3"/>
  <c r="L41" i="3"/>
  <c r="M41" i="3"/>
  <c r="H42" i="3"/>
  <c r="I42" i="3"/>
  <c r="J42" i="3"/>
  <c r="K42" i="3"/>
  <c r="L42" i="3"/>
  <c r="M42" i="3"/>
  <c r="H43" i="3"/>
  <c r="I43" i="3"/>
  <c r="J43" i="3"/>
  <c r="K43" i="3"/>
  <c r="L43" i="3"/>
  <c r="M43" i="3"/>
  <c r="H44" i="3"/>
  <c r="I44" i="3"/>
  <c r="J44" i="3"/>
  <c r="K44" i="3"/>
  <c r="L44" i="3"/>
  <c r="M44" i="3"/>
  <c r="H45" i="3"/>
  <c r="I45" i="3"/>
  <c r="J45" i="3"/>
  <c r="K45" i="3"/>
  <c r="L45" i="3"/>
  <c r="M45" i="3"/>
  <c r="H46" i="3"/>
  <c r="I46" i="3"/>
  <c r="J46" i="3"/>
  <c r="K46" i="3"/>
  <c r="L46" i="3"/>
  <c r="M46" i="3"/>
  <c r="H47" i="3"/>
  <c r="I47" i="3"/>
  <c r="J47" i="3"/>
  <c r="K47" i="3"/>
  <c r="L47" i="3"/>
  <c r="M47" i="3"/>
  <c r="H48" i="3"/>
  <c r="I48" i="3"/>
  <c r="J48" i="3"/>
  <c r="K48" i="3"/>
  <c r="L48" i="3"/>
  <c r="M48" i="3"/>
  <c r="H49" i="3"/>
  <c r="I49" i="3"/>
  <c r="J49" i="3"/>
  <c r="K49" i="3"/>
  <c r="L49" i="3"/>
  <c r="M49" i="3"/>
  <c r="H50" i="3"/>
  <c r="I50" i="3"/>
  <c r="J50" i="3"/>
  <c r="K50" i="3"/>
  <c r="L50" i="3"/>
  <c r="M50" i="3"/>
  <c r="H51" i="3"/>
  <c r="I51" i="3"/>
  <c r="J51" i="3"/>
  <c r="K51" i="3"/>
  <c r="L51" i="3"/>
  <c r="M51" i="3"/>
  <c r="H52" i="3"/>
  <c r="I52" i="3"/>
  <c r="J52" i="3"/>
  <c r="K52" i="3"/>
  <c r="L52" i="3"/>
  <c r="M52" i="3"/>
  <c r="H53" i="3"/>
  <c r="I53" i="3"/>
  <c r="J53" i="3"/>
  <c r="K53" i="3"/>
  <c r="L53" i="3"/>
  <c r="M53" i="3"/>
  <c r="H54" i="3"/>
  <c r="I54" i="3"/>
  <c r="J54" i="3"/>
  <c r="K54" i="3"/>
  <c r="L54" i="3"/>
  <c r="M54" i="3"/>
  <c r="H55" i="3"/>
  <c r="I55" i="3"/>
  <c r="J55" i="3"/>
  <c r="K55" i="3"/>
  <c r="L55" i="3"/>
  <c r="M55" i="3"/>
  <c r="H56" i="3"/>
  <c r="I56" i="3"/>
  <c r="J56" i="3"/>
  <c r="K56" i="3"/>
  <c r="L56" i="3"/>
  <c r="M56" i="3"/>
  <c r="H57" i="3"/>
  <c r="I57" i="3"/>
  <c r="J57" i="3"/>
  <c r="K57" i="3"/>
  <c r="L57" i="3"/>
  <c r="M57" i="3"/>
  <c r="H58" i="3"/>
  <c r="I58" i="3"/>
  <c r="J58" i="3"/>
  <c r="K58" i="3"/>
  <c r="L58" i="3"/>
  <c r="M58" i="3"/>
  <c r="H59" i="3"/>
  <c r="I59" i="3"/>
  <c r="J59" i="3"/>
  <c r="K59" i="3"/>
  <c r="L59" i="3"/>
  <c r="M59" i="3"/>
  <c r="H60" i="3"/>
  <c r="I60" i="3"/>
  <c r="J60" i="3"/>
  <c r="K60" i="3"/>
  <c r="L60" i="3"/>
  <c r="M60" i="3"/>
  <c r="H61" i="3"/>
  <c r="I61" i="3"/>
  <c r="J61" i="3"/>
  <c r="K61" i="3"/>
  <c r="L61" i="3"/>
  <c r="M61" i="3"/>
  <c r="H62" i="3"/>
  <c r="I62" i="3"/>
  <c r="J62" i="3"/>
  <c r="K62" i="3"/>
  <c r="L62" i="3"/>
  <c r="M62" i="3"/>
  <c r="H63" i="3"/>
  <c r="I63" i="3"/>
  <c r="J63" i="3"/>
  <c r="K63" i="3"/>
  <c r="L63" i="3"/>
  <c r="M63" i="3"/>
  <c r="H64" i="3"/>
  <c r="I64" i="3"/>
  <c r="J64" i="3"/>
  <c r="K64" i="3"/>
  <c r="L64" i="3"/>
  <c r="M64" i="3"/>
  <c r="H65" i="3"/>
  <c r="I65" i="3"/>
  <c r="J65" i="3"/>
  <c r="K65" i="3"/>
  <c r="L65" i="3"/>
  <c r="M65" i="3"/>
  <c r="H66" i="3"/>
  <c r="I66" i="3"/>
  <c r="J66" i="3"/>
  <c r="K66" i="3"/>
  <c r="L66" i="3"/>
  <c r="M66" i="3"/>
  <c r="H67" i="3"/>
  <c r="I67" i="3"/>
  <c r="J67" i="3"/>
  <c r="K67" i="3"/>
  <c r="L67" i="3"/>
  <c r="M67" i="3"/>
  <c r="H68" i="3"/>
  <c r="I68" i="3"/>
  <c r="J68" i="3"/>
  <c r="K68" i="3"/>
  <c r="L68" i="3"/>
  <c r="M68" i="3"/>
  <c r="H69" i="3"/>
  <c r="I69" i="3"/>
  <c r="J69" i="3"/>
  <c r="K69" i="3"/>
  <c r="L69" i="3"/>
  <c r="M69" i="3"/>
  <c r="H70" i="3"/>
  <c r="I70" i="3"/>
  <c r="J70" i="3"/>
  <c r="K70" i="3"/>
  <c r="L70" i="3"/>
  <c r="M70" i="3"/>
  <c r="H71" i="3"/>
  <c r="I71" i="3"/>
  <c r="J71" i="3"/>
  <c r="K71" i="3"/>
  <c r="L71" i="3"/>
  <c r="M71" i="3"/>
  <c r="H72" i="3"/>
  <c r="I72" i="3"/>
  <c r="J72" i="3"/>
  <c r="K72" i="3"/>
  <c r="L72" i="3"/>
  <c r="M72" i="3"/>
  <c r="H73" i="3"/>
  <c r="I73" i="3"/>
  <c r="J73" i="3"/>
  <c r="K73" i="3"/>
  <c r="L73" i="3"/>
  <c r="M73" i="3"/>
  <c r="H74" i="3"/>
  <c r="I74" i="3"/>
  <c r="J74" i="3"/>
  <c r="K74" i="3"/>
  <c r="L74" i="3"/>
  <c r="M74" i="3"/>
  <c r="H75" i="3"/>
  <c r="I75" i="3"/>
  <c r="J75" i="3"/>
  <c r="K75" i="3"/>
  <c r="L75" i="3"/>
  <c r="M75" i="3"/>
  <c r="H76" i="3"/>
  <c r="I76" i="3"/>
  <c r="J76" i="3"/>
  <c r="K76" i="3"/>
  <c r="L76" i="3"/>
  <c r="M76" i="3"/>
  <c r="H77" i="3"/>
  <c r="I77" i="3"/>
  <c r="J77" i="3"/>
  <c r="K77" i="3"/>
  <c r="L77" i="3"/>
  <c r="M77" i="3"/>
  <c r="H78" i="3"/>
  <c r="I78" i="3"/>
  <c r="J78" i="3"/>
  <c r="K78" i="3"/>
  <c r="L78" i="3"/>
  <c r="M78" i="3"/>
  <c r="H79" i="3"/>
  <c r="I79" i="3"/>
  <c r="J79" i="3"/>
  <c r="K79" i="3"/>
  <c r="L79" i="3"/>
  <c r="M79" i="3"/>
  <c r="H80" i="3"/>
  <c r="I80" i="3"/>
  <c r="J80" i="3"/>
  <c r="K80" i="3"/>
  <c r="L80" i="3"/>
  <c r="M80" i="3"/>
  <c r="H81" i="3"/>
  <c r="I81" i="3"/>
  <c r="J81" i="3"/>
  <c r="K81" i="3"/>
  <c r="L81" i="3"/>
  <c r="M81" i="3"/>
  <c r="H82" i="3"/>
  <c r="I82" i="3"/>
  <c r="J82" i="3"/>
  <c r="K82" i="3"/>
  <c r="L82" i="3"/>
  <c r="M82" i="3"/>
  <c r="H83" i="3"/>
  <c r="I83" i="3"/>
  <c r="J83" i="3"/>
  <c r="K83" i="3"/>
  <c r="L83" i="3"/>
  <c r="M83" i="3"/>
  <c r="H84" i="3"/>
  <c r="I84" i="3"/>
  <c r="J84" i="3"/>
  <c r="K84" i="3"/>
  <c r="L84" i="3"/>
  <c r="M84" i="3"/>
  <c r="H85" i="3"/>
  <c r="I85" i="3"/>
  <c r="J85" i="3"/>
  <c r="K85" i="3"/>
  <c r="L85" i="3"/>
  <c r="M85" i="3"/>
  <c r="H86" i="3"/>
  <c r="I86" i="3"/>
  <c r="J86" i="3"/>
  <c r="K86" i="3"/>
  <c r="L86" i="3"/>
  <c r="M86" i="3"/>
  <c r="H87" i="3"/>
  <c r="I87" i="3"/>
  <c r="J87" i="3"/>
  <c r="K87" i="3"/>
  <c r="L87" i="3"/>
  <c r="M87" i="3"/>
  <c r="H88" i="3"/>
  <c r="I88" i="3"/>
  <c r="J88" i="3"/>
  <c r="K88" i="3"/>
  <c r="L88" i="3"/>
  <c r="M88" i="3"/>
  <c r="H89" i="3"/>
  <c r="I89" i="3"/>
  <c r="J89" i="3"/>
  <c r="K89" i="3"/>
  <c r="L89" i="3"/>
  <c r="M89" i="3"/>
  <c r="H90" i="3"/>
  <c r="I90" i="3"/>
  <c r="J90" i="3"/>
  <c r="K90" i="3"/>
  <c r="L90" i="3"/>
  <c r="M90" i="3"/>
  <c r="H91" i="3"/>
  <c r="I91" i="3"/>
  <c r="J91" i="3"/>
  <c r="K91" i="3"/>
  <c r="L91" i="3"/>
  <c r="M91" i="3"/>
  <c r="H92" i="3"/>
  <c r="I92" i="3"/>
  <c r="J92" i="3"/>
  <c r="K92" i="3"/>
  <c r="L92" i="3"/>
  <c r="M92" i="3"/>
  <c r="H93" i="3"/>
  <c r="I93" i="3"/>
  <c r="J93" i="3"/>
  <c r="K93" i="3"/>
  <c r="L93" i="3"/>
  <c r="M93" i="3"/>
  <c r="H94" i="3"/>
  <c r="I94" i="3"/>
  <c r="J94" i="3"/>
  <c r="K94" i="3"/>
  <c r="L94" i="3"/>
  <c r="M94" i="3"/>
  <c r="H95" i="3"/>
  <c r="I95" i="3"/>
  <c r="J95" i="3"/>
  <c r="K95" i="3"/>
  <c r="L95" i="3"/>
  <c r="M95" i="3"/>
  <c r="H96" i="3"/>
  <c r="I96" i="3"/>
  <c r="J96" i="3"/>
  <c r="K96" i="3"/>
  <c r="L96" i="3"/>
  <c r="M96" i="3"/>
  <c r="H97" i="3"/>
  <c r="I97" i="3"/>
  <c r="J97" i="3"/>
  <c r="K97" i="3"/>
  <c r="L97" i="3"/>
  <c r="M97" i="3"/>
  <c r="H98" i="3"/>
  <c r="I98" i="3"/>
  <c r="J98" i="3"/>
  <c r="K98" i="3"/>
  <c r="L98" i="3"/>
  <c r="M98" i="3"/>
  <c r="H99" i="3"/>
  <c r="I99" i="3"/>
  <c r="J99" i="3"/>
  <c r="K99" i="3"/>
  <c r="L99" i="3"/>
  <c r="M99" i="3"/>
  <c r="H100" i="3"/>
  <c r="I100" i="3"/>
  <c r="J100" i="3"/>
  <c r="K100" i="3"/>
  <c r="L100" i="3"/>
  <c r="M100" i="3"/>
  <c r="H101" i="3"/>
  <c r="I101" i="3"/>
  <c r="J101" i="3"/>
  <c r="K101" i="3"/>
  <c r="L101" i="3"/>
  <c r="M101" i="3"/>
  <c r="H102" i="3"/>
  <c r="I102" i="3"/>
  <c r="J102" i="3"/>
  <c r="K102" i="3"/>
  <c r="L102" i="3"/>
  <c r="M102" i="3"/>
  <c r="H103" i="3"/>
  <c r="I103" i="3"/>
  <c r="J103" i="3"/>
  <c r="K103" i="3"/>
  <c r="L103" i="3"/>
  <c r="M103" i="3"/>
  <c r="H104" i="3"/>
  <c r="I104" i="3"/>
  <c r="J104" i="3"/>
  <c r="K104" i="3"/>
  <c r="L104" i="3"/>
  <c r="M104" i="3"/>
  <c r="H105" i="3"/>
  <c r="I105" i="3"/>
  <c r="J105" i="3"/>
  <c r="K105" i="3"/>
  <c r="L105" i="3"/>
  <c r="M105" i="3"/>
  <c r="H106" i="3"/>
  <c r="I106" i="3"/>
  <c r="J106" i="3"/>
  <c r="K106" i="3"/>
  <c r="L106" i="3"/>
  <c r="M106" i="3"/>
  <c r="H107" i="3"/>
  <c r="I107" i="3"/>
  <c r="J107" i="3"/>
  <c r="K107" i="3"/>
  <c r="L107" i="3"/>
  <c r="M107" i="3"/>
  <c r="H108" i="3"/>
  <c r="I108" i="3"/>
  <c r="J108" i="3"/>
  <c r="K108" i="3"/>
  <c r="L108" i="3"/>
  <c r="M108" i="3"/>
  <c r="H109" i="3"/>
  <c r="I109" i="3"/>
  <c r="J109" i="3"/>
  <c r="K109" i="3"/>
  <c r="L109" i="3"/>
  <c r="M109" i="3"/>
  <c r="H110" i="3"/>
  <c r="I110" i="3"/>
  <c r="J110" i="3"/>
  <c r="K110" i="3"/>
  <c r="L110" i="3"/>
  <c r="M110" i="3"/>
  <c r="H111" i="3"/>
  <c r="I111" i="3"/>
  <c r="J111" i="3"/>
  <c r="K111" i="3"/>
  <c r="L111" i="3"/>
  <c r="M111" i="3"/>
  <c r="H112" i="3"/>
  <c r="I112" i="3"/>
  <c r="J112" i="3"/>
  <c r="K112" i="3"/>
  <c r="L112" i="3"/>
  <c r="M112" i="3"/>
  <c r="H113" i="3"/>
  <c r="I113" i="3"/>
  <c r="J113" i="3"/>
  <c r="K113" i="3"/>
  <c r="L113" i="3"/>
  <c r="M113" i="3"/>
  <c r="H114" i="3"/>
  <c r="I114" i="3"/>
  <c r="J114" i="3"/>
  <c r="K114" i="3"/>
  <c r="L114" i="3"/>
  <c r="M114" i="3"/>
  <c r="H115" i="3"/>
  <c r="I115" i="3"/>
  <c r="J115" i="3"/>
  <c r="K115" i="3"/>
  <c r="L115" i="3"/>
  <c r="M115" i="3"/>
  <c r="H116" i="3"/>
  <c r="I116" i="3"/>
  <c r="J116" i="3"/>
  <c r="K116" i="3"/>
  <c r="L116" i="3"/>
  <c r="M116" i="3"/>
  <c r="H117" i="3"/>
  <c r="I117" i="3"/>
  <c r="J117" i="3"/>
  <c r="K117" i="3"/>
  <c r="L117" i="3"/>
  <c r="M117" i="3"/>
  <c r="H118" i="3"/>
  <c r="I118" i="3"/>
  <c r="J118" i="3"/>
  <c r="K118" i="3"/>
  <c r="L118" i="3"/>
  <c r="M118" i="3"/>
  <c r="H119" i="3"/>
  <c r="I119" i="3"/>
  <c r="J119" i="3"/>
  <c r="K119" i="3"/>
  <c r="L119" i="3"/>
  <c r="M119" i="3"/>
  <c r="H120" i="3"/>
  <c r="I120" i="3"/>
  <c r="J120" i="3"/>
  <c r="K120" i="3"/>
  <c r="L120" i="3"/>
  <c r="M120" i="3"/>
  <c r="H121" i="3"/>
  <c r="I121" i="3"/>
  <c r="J121" i="3"/>
  <c r="K121" i="3"/>
  <c r="L121" i="3"/>
  <c r="M121" i="3"/>
  <c r="H122" i="3"/>
  <c r="I122" i="3"/>
  <c r="J122" i="3"/>
  <c r="K122" i="3"/>
  <c r="L122" i="3"/>
  <c r="M122" i="3"/>
  <c r="H123" i="3"/>
  <c r="I123" i="3"/>
  <c r="J123" i="3"/>
  <c r="K123" i="3"/>
  <c r="L123" i="3"/>
  <c r="M123" i="3"/>
  <c r="H124" i="3"/>
  <c r="I124" i="3"/>
  <c r="J124" i="3"/>
  <c r="K124" i="3"/>
  <c r="L124" i="3"/>
  <c r="M124" i="3"/>
  <c r="H125" i="3"/>
  <c r="I125" i="3"/>
  <c r="J125" i="3"/>
  <c r="K125" i="3"/>
  <c r="L125" i="3"/>
  <c r="M125" i="3"/>
  <c r="H126" i="3"/>
  <c r="I126" i="3"/>
  <c r="J126" i="3"/>
  <c r="K126" i="3"/>
  <c r="L126" i="3"/>
  <c r="M126" i="3"/>
  <c r="H127" i="3"/>
  <c r="I127" i="3"/>
  <c r="J127" i="3"/>
  <c r="K127" i="3"/>
  <c r="L127" i="3"/>
  <c r="M127" i="3"/>
  <c r="H128" i="3"/>
  <c r="I128" i="3"/>
  <c r="J128" i="3"/>
  <c r="K128" i="3"/>
  <c r="L128" i="3"/>
  <c r="M128" i="3"/>
  <c r="H129" i="3"/>
  <c r="I129" i="3"/>
  <c r="J129" i="3"/>
  <c r="K129" i="3"/>
  <c r="L129" i="3"/>
  <c r="M129" i="3"/>
  <c r="H130" i="3"/>
  <c r="I130" i="3"/>
  <c r="J130" i="3"/>
  <c r="K130" i="3"/>
  <c r="L130" i="3"/>
  <c r="M130" i="3"/>
  <c r="H131" i="3"/>
  <c r="I131" i="3"/>
  <c r="J131" i="3"/>
  <c r="K131" i="3"/>
  <c r="L131" i="3"/>
  <c r="M131" i="3"/>
  <c r="H132" i="3"/>
  <c r="I132" i="3"/>
  <c r="J132" i="3"/>
  <c r="K132" i="3"/>
  <c r="L132" i="3"/>
  <c r="M132" i="3"/>
  <c r="H133" i="3"/>
  <c r="I133" i="3"/>
  <c r="J133" i="3"/>
  <c r="K133" i="3"/>
  <c r="L133" i="3"/>
  <c r="M133" i="3"/>
  <c r="H134" i="3"/>
  <c r="I134" i="3"/>
  <c r="J134" i="3"/>
  <c r="K134" i="3"/>
  <c r="L134" i="3"/>
  <c r="M134" i="3"/>
  <c r="H135" i="3"/>
  <c r="I135" i="3"/>
  <c r="J135" i="3"/>
  <c r="K135" i="3"/>
  <c r="L135" i="3"/>
  <c r="M135" i="3"/>
  <c r="H136" i="3"/>
  <c r="I136" i="3"/>
  <c r="J136" i="3"/>
  <c r="K136" i="3"/>
  <c r="L136" i="3"/>
  <c r="M136" i="3"/>
  <c r="H137" i="3"/>
  <c r="I137" i="3"/>
  <c r="J137" i="3"/>
  <c r="K137" i="3"/>
  <c r="L137" i="3"/>
  <c r="M137" i="3"/>
  <c r="H138" i="3"/>
  <c r="I138" i="3"/>
  <c r="J138" i="3"/>
  <c r="K138" i="3"/>
  <c r="L138" i="3"/>
  <c r="M138" i="3"/>
  <c r="H139" i="3"/>
  <c r="I139" i="3"/>
  <c r="J139" i="3"/>
  <c r="K139" i="3"/>
  <c r="L139" i="3"/>
  <c r="M139" i="3"/>
  <c r="H140" i="3"/>
  <c r="I140" i="3"/>
  <c r="J140" i="3"/>
  <c r="K140" i="3"/>
  <c r="L140" i="3"/>
  <c r="M140" i="3"/>
  <c r="H141" i="3"/>
  <c r="I141" i="3"/>
  <c r="J141" i="3"/>
  <c r="K141" i="3"/>
  <c r="L141" i="3"/>
  <c r="M141" i="3"/>
  <c r="H142" i="3"/>
  <c r="I142" i="3"/>
  <c r="J142" i="3"/>
  <c r="K142" i="3"/>
  <c r="L142" i="3"/>
  <c r="M142" i="3"/>
  <c r="H143" i="3"/>
  <c r="I143" i="3"/>
  <c r="J143" i="3"/>
  <c r="K143" i="3"/>
  <c r="L143" i="3"/>
  <c r="M143" i="3"/>
  <c r="H144" i="3"/>
  <c r="I144" i="3"/>
  <c r="J144" i="3"/>
  <c r="K144" i="3"/>
  <c r="L144" i="3"/>
  <c r="M144" i="3"/>
  <c r="H145" i="3"/>
  <c r="I145" i="3"/>
  <c r="J145" i="3"/>
  <c r="K145" i="3"/>
  <c r="L145" i="3"/>
  <c r="M145" i="3"/>
  <c r="H146" i="3"/>
  <c r="I146" i="3"/>
  <c r="J146" i="3"/>
  <c r="K146" i="3"/>
  <c r="L146" i="3"/>
  <c r="M146" i="3"/>
  <c r="H147" i="3"/>
  <c r="I147" i="3"/>
  <c r="J147" i="3"/>
  <c r="K147" i="3"/>
  <c r="L147" i="3"/>
  <c r="M147" i="3"/>
  <c r="H148" i="3"/>
  <c r="I148" i="3"/>
  <c r="J148" i="3"/>
  <c r="K148" i="3"/>
  <c r="L148" i="3"/>
  <c r="M148" i="3"/>
  <c r="H149" i="3"/>
  <c r="I149" i="3"/>
  <c r="J149" i="3"/>
  <c r="K149" i="3"/>
  <c r="L149" i="3"/>
  <c r="M149" i="3"/>
  <c r="H150" i="3"/>
  <c r="I150" i="3"/>
  <c r="J150" i="3"/>
  <c r="K150" i="3"/>
  <c r="L150" i="3"/>
  <c r="M150" i="3"/>
  <c r="H151" i="3"/>
  <c r="I151" i="3"/>
  <c r="J151" i="3"/>
  <c r="K151" i="3"/>
  <c r="L151" i="3"/>
  <c r="M151" i="3"/>
  <c r="H152" i="3"/>
  <c r="I152" i="3"/>
  <c r="J152" i="3"/>
  <c r="K152" i="3"/>
  <c r="L152" i="3"/>
  <c r="M152" i="3"/>
  <c r="H153" i="3"/>
  <c r="I153" i="3"/>
  <c r="J153" i="3"/>
  <c r="K153" i="3"/>
  <c r="L153" i="3"/>
  <c r="M153" i="3"/>
  <c r="H154" i="3"/>
  <c r="I154" i="3"/>
  <c r="J154" i="3"/>
  <c r="K154" i="3"/>
  <c r="L154" i="3"/>
  <c r="M154" i="3"/>
  <c r="H155" i="3"/>
  <c r="I155" i="3"/>
  <c r="J155" i="3"/>
  <c r="K155" i="3"/>
  <c r="L155" i="3"/>
  <c r="M155" i="3"/>
  <c r="H156" i="3"/>
  <c r="I156" i="3"/>
  <c r="J156" i="3"/>
  <c r="K156" i="3"/>
  <c r="L156" i="3"/>
  <c r="M156" i="3"/>
  <c r="H157" i="3"/>
  <c r="I157" i="3"/>
  <c r="J157" i="3"/>
  <c r="K157" i="3"/>
  <c r="L157" i="3"/>
  <c r="M157" i="3"/>
  <c r="H158" i="3"/>
  <c r="I158" i="3"/>
  <c r="J158" i="3"/>
  <c r="K158" i="3"/>
  <c r="L158" i="3"/>
  <c r="M158" i="3"/>
  <c r="H159" i="3"/>
  <c r="I159" i="3"/>
  <c r="J159" i="3"/>
  <c r="K159" i="3"/>
  <c r="L159" i="3"/>
  <c r="M159" i="3"/>
  <c r="H160" i="3"/>
  <c r="I160" i="3"/>
  <c r="J160" i="3"/>
  <c r="K160" i="3"/>
  <c r="L160" i="3"/>
  <c r="M160" i="3"/>
  <c r="H161" i="3"/>
  <c r="I161" i="3"/>
  <c r="J161" i="3"/>
  <c r="K161" i="3"/>
  <c r="L161" i="3"/>
  <c r="M161" i="3"/>
  <c r="H162" i="3"/>
  <c r="I162" i="3"/>
  <c r="J162" i="3"/>
  <c r="K162" i="3"/>
  <c r="L162" i="3"/>
  <c r="M162" i="3"/>
  <c r="H163" i="3"/>
  <c r="I163" i="3"/>
  <c r="J163" i="3"/>
  <c r="K163" i="3"/>
  <c r="L163" i="3"/>
  <c r="M163" i="3"/>
  <c r="H164" i="3"/>
  <c r="I164" i="3"/>
  <c r="J164" i="3"/>
  <c r="K164" i="3"/>
  <c r="L164" i="3"/>
  <c r="M164" i="3"/>
  <c r="H165" i="3"/>
  <c r="I165" i="3"/>
  <c r="J165" i="3"/>
  <c r="K165" i="3"/>
  <c r="L165" i="3"/>
  <c r="M165" i="3"/>
  <c r="H166" i="3"/>
  <c r="I166" i="3"/>
  <c r="J166" i="3"/>
  <c r="K166" i="3"/>
  <c r="L166" i="3"/>
  <c r="M166" i="3"/>
  <c r="H167" i="3"/>
  <c r="I167" i="3"/>
  <c r="J167" i="3"/>
  <c r="K167" i="3"/>
  <c r="L167" i="3"/>
  <c r="M167" i="3"/>
  <c r="H168" i="3"/>
  <c r="I168" i="3"/>
  <c r="J168" i="3"/>
  <c r="K168" i="3"/>
  <c r="L168" i="3"/>
  <c r="M168" i="3"/>
  <c r="H169" i="3"/>
  <c r="I169" i="3"/>
  <c r="J169" i="3"/>
  <c r="K169" i="3"/>
  <c r="L169" i="3"/>
  <c r="M169" i="3"/>
  <c r="H170" i="3"/>
  <c r="I170" i="3"/>
  <c r="J170" i="3"/>
  <c r="K170" i="3"/>
  <c r="L170" i="3"/>
  <c r="M170" i="3"/>
  <c r="H171" i="3"/>
  <c r="I171" i="3"/>
  <c r="J171" i="3"/>
  <c r="K171" i="3"/>
  <c r="L171" i="3"/>
  <c r="M171" i="3"/>
  <c r="H172" i="3"/>
  <c r="I172" i="3"/>
  <c r="J172" i="3"/>
  <c r="K172" i="3"/>
  <c r="L172" i="3"/>
  <c r="M172" i="3"/>
  <c r="H173" i="3"/>
  <c r="I173" i="3"/>
  <c r="J173" i="3"/>
  <c r="K173" i="3"/>
  <c r="L173" i="3"/>
  <c r="M173" i="3"/>
  <c r="H174" i="3"/>
  <c r="I174" i="3"/>
  <c r="J174" i="3"/>
  <c r="K174" i="3"/>
  <c r="L174" i="3"/>
  <c r="M174" i="3"/>
  <c r="H175" i="3"/>
  <c r="I175" i="3"/>
  <c r="J175" i="3"/>
  <c r="K175" i="3"/>
  <c r="L175" i="3"/>
  <c r="M175" i="3"/>
  <c r="H176" i="3"/>
  <c r="I176" i="3"/>
  <c r="J176" i="3"/>
  <c r="K176" i="3"/>
  <c r="L176" i="3"/>
  <c r="M176" i="3"/>
  <c r="H177" i="3"/>
  <c r="I177" i="3"/>
  <c r="J177" i="3"/>
  <c r="K177" i="3"/>
  <c r="L177" i="3"/>
  <c r="M177" i="3"/>
  <c r="H178" i="3"/>
  <c r="I178" i="3"/>
  <c r="J178" i="3"/>
  <c r="K178" i="3"/>
  <c r="L178" i="3"/>
  <c r="M178" i="3"/>
  <c r="H179" i="3"/>
  <c r="I179" i="3"/>
  <c r="J179" i="3"/>
  <c r="K179" i="3"/>
  <c r="L179" i="3"/>
  <c r="M179" i="3"/>
  <c r="H180" i="3"/>
  <c r="I180" i="3"/>
  <c r="J180" i="3"/>
  <c r="K180" i="3"/>
  <c r="L180" i="3"/>
  <c r="M180" i="3"/>
  <c r="H181" i="3"/>
  <c r="I181" i="3"/>
  <c r="J181" i="3"/>
  <c r="K181" i="3"/>
  <c r="L181" i="3"/>
  <c r="M181" i="3"/>
  <c r="H182" i="3"/>
  <c r="I182" i="3"/>
  <c r="J182" i="3"/>
  <c r="K182" i="3"/>
  <c r="L182" i="3"/>
  <c r="M182" i="3"/>
  <c r="H183" i="3"/>
  <c r="I183" i="3"/>
  <c r="J183" i="3"/>
  <c r="K183" i="3"/>
  <c r="L183" i="3"/>
  <c r="M183" i="3"/>
  <c r="H184" i="3"/>
  <c r="I184" i="3"/>
  <c r="J184" i="3"/>
  <c r="K184" i="3"/>
  <c r="L184" i="3"/>
  <c r="M184" i="3"/>
  <c r="H185" i="3"/>
  <c r="I185" i="3"/>
  <c r="J185" i="3"/>
  <c r="K185" i="3"/>
  <c r="L185" i="3"/>
  <c r="M185" i="3"/>
  <c r="H186" i="3"/>
  <c r="I186" i="3"/>
  <c r="J186" i="3"/>
  <c r="K186" i="3"/>
  <c r="L186" i="3"/>
  <c r="M186" i="3"/>
  <c r="H187" i="3"/>
  <c r="I187" i="3"/>
  <c r="J187" i="3"/>
  <c r="K187" i="3"/>
  <c r="L187" i="3"/>
  <c r="M187" i="3"/>
  <c r="H188" i="3"/>
  <c r="I188" i="3"/>
  <c r="J188" i="3"/>
  <c r="K188" i="3"/>
  <c r="L188" i="3"/>
  <c r="M188" i="3"/>
  <c r="H189" i="3"/>
  <c r="I189" i="3"/>
  <c r="J189" i="3"/>
  <c r="K189" i="3"/>
  <c r="L189" i="3"/>
  <c r="M189" i="3"/>
  <c r="H190" i="3"/>
  <c r="I190" i="3"/>
  <c r="J190" i="3"/>
  <c r="K190" i="3"/>
  <c r="L190" i="3"/>
  <c r="M190" i="3"/>
  <c r="H191" i="3"/>
  <c r="I191" i="3"/>
  <c r="J191" i="3"/>
  <c r="K191" i="3"/>
  <c r="L191" i="3"/>
  <c r="M191" i="3"/>
  <c r="H192" i="3"/>
  <c r="I192" i="3"/>
  <c r="J192" i="3"/>
  <c r="K192" i="3"/>
  <c r="L192" i="3"/>
  <c r="M192" i="3"/>
  <c r="H193" i="3"/>
  <c r="I193" i="3"/>
  <c r="J193" i="3"/>
  <c r="K193" i="3"/>
  <c r="L193" i="3"/>
  <c r="M193" i="3"/>
  <c r="H194" i="3"/>
  <c r="I194" i="3"/>
  <c r="J194" i="3"/>
  <c r="K194" i="3"/>
  <c r="L194" i="3"/>
  <c r="M194" i="3"/>
  <c r="H195" i="3"/>
  <c r="I195" i="3"/>
  <c r="J195" i="3"/>
  <c r="K195" i="3"/>
  <c r="L195" i="3"/>
  <c r="M195" i="3"/>
  <c r="H196" i="3"/>
  <c r="I196" i="3"/>
  <c r="J196" i="3"/>
  <c r="K196" i="3"/>
  <c r="L196" i="3"/>
  <c r="M196" i="3"/>
  <c r="H197" i="3"/>
  <c r="I197" i="3"/>
  <c r="J197" i="3"/>
  <c r="K197" i="3"/>
  <c r="L197" i="3"/>
  <c r="M197" i="3"/>
  <c r="H198" i="3"/>
  <c r="I198" i="3"/>
  <c r="J198" i="3"/>
  <c r="K198" i="3"/>
  <c r="L198" i="3"/>
  <c r="M198" i="3"/>
  <c r="H199" i="3"/>
  <c r="I199" i="3"/>
  <c r="J199" i="3"/>
  <c r="K199" i="3"/>
  <c r="L199" i="3"/>
  <c r="M199" i="3"/>
  <c r="H200" i="3"/>
  <c r="I200" i="3"/>
  <c r="J200" i="3"/>
  <c r="K200" i="3"/>
  <c r="L200" i="3"/>
  <c r="M200" i="3"/>
  <c r="H201" i="3"/>
  <c r="I201" i="3"/>
  <c r="J201" i="3"/>
  <c r="K201" i="3"/>
  <c r="L201" i="3"/>
  <c r="M201" i="3"/>
  <c r="H202" i="3"/>
  <c r="I202" i="3"/>
  <c r="J202" i="3"/>
  <c r="K202" i="3"/>
  <c r="L202" i="3"/>
  <c r="M202" i="3"/>
  <c r="H203" i="3"/>
  <c r="I203" i="3"/>
  <c r="J203" i="3"/>
  <c r="K203" i="3"/>
  <c r="L203" i="3"/>
  <c r="M203" i="3"/>
  <c r="H204" i="3"/>
  <c r="I204" i="3"/>
  <c r="J204" i="3"/>
  <c r="K204" i="3"/>
  <c r="L204" i="3"/>
  <c r="M204" i="3"/>
  <c r="H205" i="3"/>
  <c r="I205" i="3"/>
  <c r="J205" i="3"/>
  <c r="K205" i="3"/>
  <c r="L205" i="3"/>
  <c r="M205" i="3"/>
  <c r="H206" i="3"/>
  <c r="I206" i="3"/>
  <c r="J206" i="3"/>
  <c r="K206" i="3"/>
  <c r="L206" i="3"/>
  <c r="M206" i="3"/>
  <c r="H207" i="3"/>
  <c r="I207" i="3"/>
  <c r="J207" i="3"/>
  <c r="K207" i="3"/>
  <c r="L207" i="3"/>
  <c r="M207" i="3"/>
  <c r="H208" i="3"/>
  <c r="I208" i="3"/>
  <c r="J208" i="3"/>
  <c r="K208" i="3"/>
  <c r="L208" i="3"/>
  <c r="M208" i="3"/>
  <c r="H209" i="3"/>
  <c r="I209" i="3"/>
  <c r="J209" i="3"/>
  <c r="K209" i="3"/>
  <c r="L209" i="3"/>
  <c r="M209" i="3"/>
  <c r="H210" i="3"/>
  <c r="I210" i="3"/>
  <c r="J210" i="3"/>
  <c r="K210" i="3"/>
  <c r="L210" i="3"/>
  <c r="M210" i="3"/>
  <c r="H211" i="3"/>
  <c r="I211" i="3"/>
  <c r="J211" i="3"/>
  <c r="K211" i="3"/>
  <c r="L211" i="3"/>
  <c r="M211" i="3"/>
  <c r="H212" i="3"/>
  <c r="I212" i="3"/>
  <c r="J212" i="3"/>
  <c r="K212" i="3"/>
  <c r="L212" i="3"/>
  <c r="M212" i="3"/>
  <c r="H213" i="3"/>
  <c r="I213" i="3"/>
  <c r="J213" i="3"/>
  <c r="K213" i="3"/>
  <c r="L213" i="3"/>
  <c r="M213" i="3"/>
  <c r="H214" i="3"/>
  <c r="I214" i="3"/>
  <c r="J214" i="3"/>
  <c r="K214" i="3"/>
  <c r="L214" i="3"/>
  <c r="M214" i="3"/>
  <c r="H215" i="3"/>
  <c r="I215" i="3"/>
  <c r="J215" i="3"/>
  <c r="K215" i="3"/>
  <c r="L215" i="3"/>
  <c r="M215" i="3"/>
  <c r="H216" i="3"/>
  <c r="I216" i="3"/>
  <c r="J216" i="3"/>
  <c r="K216" i="3"/>
  <c r="L216" i="3"/>
  <c r="M216" i="3"/>
  <c r="H217" i="3"/>
  <c r="I217" i="3"/>
  <c r="J217" i="3"/>
  <c r="K217" i="3"/>
  <c r="L217" i="3"/>
  <c r="M217" i="3"/>
  <c r="H218" i="3"/>
  <c r="I218" i="3"/>
  <c r="J218" i="3"/>
  <c r="K218" i="3"/>
  <c r="L218" i="3"/>
  <c r="M218" i="3"/>
  <c r="H219" i="3"/>
  <c r="I219" i="3"/>
  <c r="J219" i="3"/>
  <c r="K219" i="3"/>
  <c r="L219" i="3"/>
  <c r="M219" i="3"/>
  <c r="H220" i="3"/>
  <c r="I220" i="3"/>
  <c r="J220" i="3"/>
  <c r="K220" i="3"/>
  <c r="L220" i="3"/>
  <c r="M220" i="3"/>
  <c r="H221" i="3"/>
  <c r="I221" i="3"/>
  <c r="J221" i="3"/>
  <c r="K221" i="3"/>
  <c r="L221" i="3"/>
  <c r="M221" i="3"/>
  <c r="H222" i="3"/>
  <c r="I222" i="3"/>
  <c r="J222" i="3"/>
  <c r="K222" i="3"/>
  <c r="L222" i="3"/>
  <c r="M222" i="3"/>
  <c r="H223" i="3"/>
  <c r="I223" i="3"/>
  <c r="J223" i="3"/>
  <c r="K223" i="3"/>
  <c r="L223" i="3"/>
  <c r="M223" i="3"/>
  <c r="H224" i="3"/>
  <c r="I224" i="3"/>
  <c r="J224" i="3"/>
  <c r="K224" i="3"/>
  <c r="L224" i="3"/>
  <c r="M224" i="3"/>
  <c r="H225" i="3"/>
  <c r="I225" i="3"/>
  <c r="J225" i="3"/>
  <c r="K225" i="3"/>
  <c r="L225" i="3"/>
  <c r="M225" i="3"/>
  <c r="H226" i="3"/>
  <c r="I226" i="3"/>
  <c r="J226" i="3"/>
  <c r="K226" i="3"/>
  <c r="L226" i="3"/>
  <c r="M226" i="3"/>
  <c r="H227" i="3"/>
  <c r="I227" i="3"/>
  <c r="J227" i="3"/>
  <c r="K227" i="3"/>
  <c r="L227" i="3"/>
  <c r="M227" i="3"/>
  <c r="H228" i="3"/>
  <c r="I228" i="3"/>
  <c r="J228" i="3"/>
  <c r="K228" i="3"/>
  <c r="L228" i="3"/>
  <c r="M228" i="3"/>
  <c r="H229" i="3"/>
  <c r="I229" i="3"/>
  <c r="J229" i="3"/>
  <c r="K229" i="3"/>
  <c r="L229" i="3"/>
  <c r="M229" i="3"/>
  <c r="H230" i="3"/>
  <c r="I230" i="3"/>
  <c r="J230" i="3"/>
  <c r="K230" i="3"/>
  <c r="L230" i="3"/>
  <c r="M230" i="3"/>
  <c r="H231" i="3"/>
  <c r="I231" i="3"/>
  <c r="J231" i="3"/>
  <c r="K231" i="3"/>
  <c r="L231" i="3"/>
  <c r="M231" i="3"/>
  <c r="H232" i="3"/>
  <c r="I232" i="3"/>
  <c r="J232" i="3"/>
  <c r="K232" i="3"/>
  <c r="L232" i="3"/>
  <c r="M232" i="3"/>
  <c r="H233" i="3"/>
  <c r="I233" i="3"/>
  <c r="J233" i="3"/>
  <c r="K233" i="3"/>
  <c r="L233" i="3"/>
  <c r="M233" i="3"/>
  <c r="H234" i="3"/>
  <c r="I234" i="3"/>
  <c r="J234" i="3"/>
  <c r="K234" i="3"/>
  <c r="L234" i="3"/>
  <c r="M234" i="3"/>
  <c r="H235" i="3"/>
  <c r="I235" i="3"/>
  <c r="J235" i="3"/>
  <c r="K235" i="3"/>
  <c r="L235" i="3"/>
  <c r="M235" i="3"/>
  <c r="H236" i="3"/>
  <c r="I236" i="3"/>
  <c r="J236" i="3"/>
  <c r="K236" i="3"/>
  <c r="L236" i="3"/>
  <c r="M236" i="3"/>
  <c r="H237" i="3"/>
  <c r="I237" i="3"/>
  <c r="J237" i="3"/>
  <c r="K237" i="3"/>
  <c r="L237" i="3"/>
  <c r="M237" i="3"/>
  <c r="H238" i="3"/>
  <c r="I238" i="3"/>
  <c r="J238" i="3"/>
  <c r="K238" i="3"/>
  <c r="L238" i="3"/>
  <c r="M238" i="3"/>
  <c r="H239" i="3"/>
  <c r="I239" i="3"/>
  <c r="J239" i="3"/>
  <c r="K239" i="3"/>
  <c r="L239" i="3"/>
  <c r="M239" i="3"/>
  <c r="H240" i="3"/>
  <c r="I240" i="3"/>
  <c r="J240" i="3"/>
  <c r="K240" i="3"/>
  <c r="L240" i="3"/>
  <c r="M240" i="3"/>
  <c r="H241" i="3"/>
  <c r="I241" i="3"/>
  <c r="J241" i="3"/>
  <c r="K241" i="3"/>
  <c r="L241" i="3"/>
  <c r="M241" i="3"/>
  <c r="H242" i="3"/>
  <c r="I242" i="3"/>
  <c r="J242" i="3"/>
  <c r="K242" i="3"/>
  <c r="L242" i="3"/>
  <c r="M242" i="3"/>
  <c r="H243" i="3"/>
  <c r="I243" i="3"/>
  <c r="J243" i="3"/>
  <c r="K243" i="3"/>
  <c r="L243" i="3"/>
  <c r="M243" i="3"/>
  <c r="H244" i="3"/>
  <c r="I244" i="3"/>
  <c r="J244" i="3"/>
  <c r="K244" i="3"/>
  <c r="L244" i="3"/>
  <c r="M244" i="3"/>
  <c r="H245" i="3"/>
  <c r="I245" i="3"/>
  <c r="J245" i="3"/>
  <c r="K245" i="3"/>
  <c r="L245" i="3"/>
  <c r="M245" i="3"/>
  <c r="H246" i="3"/>
  <c r="I246" i="3"/>
  <c r="J246" i="3"/>
  <c r="K246" i="3"/>
  <c r="L246" i="3"/>
  <c r="M246" i="3"/>
  <c r="H247" i="3"/>
  <c r="I247" i="3"/>
  <c r="J247" i="3"/>
  <c r="K247" i="3"/>
  <c r="L247" i="3"/>
  <c r="M247" i="3"/>
  <c r="H248" i="3"/>
  <c r="I248" i="3"/>
  <c r="J248" i="3"/>
  <c r="K248" i="3"/>
  <c r="L248" i="3"/>
  <c r="M248" i="3"/>
  <c r="H249" i="3"/>
  <c r="I249" i="3"/>
  <c r="J249" i="3"/>
  <c r="K249" i="3"/>
  <c r="L249" i="3"/>
  <c r="M249" i="3"/>
  <c r="H250" i="3"/>
  <c r="I250" i="3"/>
  <c r="J250" i="3"/>
  <c r="K250" i="3"/>
  <c r="L250" i="3"/>
  <c r="M250" i="3"/>
  <c r="H251" i="3"/>
  <c r="I251" i="3"/>
  <c r="J251" i="3"/>
  <c r="K251" i="3"/>
  <c r="L251" i="3"/>
  <c r="M251" i="3"/>
  <c r="H252" i="3"/>
  <c r="I252" i="3"/>
  <c r="J252" i="3"/>
  <c r="K252" i="3"/>
  <c r="L252" i="3"/>
  <c r="M252" i="3"/>
  <c r="H253" i="3"/>
  <c r="I253" i="3"/>
  <c r="J253" i="3"/>
  <c r="K253" i="3"/>
  <c r="L253" i="3"/>
  <c r="M253" i="3"/>
  <c r="H254" i="3"/>
  <c r="I254" i="3"/>
  <c r="J254" i="3"/>
  <c r="K254" i="3"/>
  <c r="L254" i="3"/>
  <c r="M254" i="3"/>
  <c r="H255" i="3"/>
  <c r="I255" i="3"/>
  <c r="J255" i="3"/>
  <c r="K255" i="3"/>
  <c r="L255" i="3"/>
  <c r="M255" i="3"/>
  <c r="H256" i="3"/>
  <c r="I256" i="3"/>
  <c r="J256" i="3"/>
  <c r="K256" i="3"/>
  <c r="L256" i="3"/>
  <c r="M256" i="3"/>
  <c r="H257" i="3"/>
  <c r="I257" i="3"/>
  <c r="J257" i="3"/>
  <c r="K257" i="3"/>
  <c r="L257" i="3"/>
  <c r="M257" i="3"/>
  <c r="H258" i="3"/>
  <c r="I258" i="3"/>
  <c r="J258" i="3"/>
  <c r="K258" i="3"/>
  <c r="L258" i="3"/>
  <c r="M258" i="3"/>
  <c r="H259" i="3"/>
  <c r="I259" i="3"/>
  <c r="J259" i="3"/>
  <c r="K259" i="3"/>
  <c r="L259" i="3"/>
  <c r="M259" i="3"/>
  <c r="H260" i="3"/>
  <c r="I260" i="3"/>
  <c r="J260" i="3"/>
  <c r="K260" i="3"/>
  <c r="L260" i="3"/>
  <c r="M260" i="3"/>
  <c r="H261" i="3"/>
  <c r="I261" i="3"/>
  <c r="J261" i="3"/>
  <c r="K261" i="3"/>
  <c r="L261" i="3"/>
  <c r="M261" i="3"/>
  <c r="H262" i="3"/>
  <c r="I262" i="3"/>
  <c r="J262" i="3"/>
  <c r="K262" i="3"/>
  <c r="L262" i="3"/>
  <c r="M262" i="3"/>
  <c r="H263" i="3"/>
  <c r="I263" i="3"/>
  <c r="J263" i="3"/>
  <c r="K263" i="3"/>
  <c r="L263" i="3"/>
  <c r="M263" i="3"/>
  <c r="H264" i="3"/>
  <c r="I264" i="3"/>
  <c r="J264" i="3"/>
  <c r="K264" i="3"/>
  <c r="L264" i="3"/>
  <c r="M264" i="3"/>
  <c r="H265" i="3"/>
  <c r="I265" i="3"/>
  <c r="J265" i="3"/>
  <c r="K265" i="3"/>
  <c r="L265" i="3"/>
  <c r="M265" i="3"/>
  <c r="Z53" i="1"/>
  <c r="Y53" i="1"/>
  <c r="X53" i="1"/>
  <c r="W53" i="1"/>
  <c r="V53" i="1"/>
  <c r="U53" i="1"/>
  <c r="Z52" i="1"/>
  <c r="Y52" i="1"/>
  <c r="X52" i="1"/>
  <c r="W52" i="1"/>
  <c r="V52" i="1"/>
  <c r="U52" i="1"/>
  <c r="Z51" i="1"/>
  <c r="Y51" i="1"/>
  <c r="X51" i="1"/>
  <c r="W51" i="1"/>
  <c r="V51" i="1"/>
  <c r="U51" i="1"/>
  <c r="Z50" i="1"/>
  <c r="Y50" i="1"/>
  <c r="X50" i="1"/>
  <c r="W50" i="1"/>
  <c r="V50" i="1"/>
  <c r="U50" i="1"/>
  <c r="Z48" i="1"/>
  <c r="Y48" i="1"/>
  <c r="X48" i="1"/>
  <c r="W48" i="1"/>
  <c r="V48" i="1"/>
  <c r="U48" i="1"/>
  <c r="Z47" i="1"/>
  <c r="Y47" i="1"/>
  <c r="X47" i="1"/>
  <c r="W47" i="1"/>
  <c r="V47" i="1"/>
  <c r="U47" i="1"/>
  <c r="Z46" i="1"/>
  <c r="Y46" i="1"/>
  <c r="X46" i="1"/>
  <c r="W46" i="1"/>
  <c r="V46" i="1"/>
  <c r="U46" i="1"/>
  <c r="S53" i="1"/>
  <c r="S52" i="1"/>
  <c r="S51" i="1"/>
  <c r="S50" i="1"/>
  <c r="S47" i="1"/>
  <c r="S46" i="1"/>
  <c r="S19" i="1"/>
  <c r="S18" i="1"/>
  <c r="S17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21" i="1"/>
  <c r="U21" i="1"/>
  <c r="V21" i="1"/>
  <c r="W21" i="1"/>
  <c r="X21" i="1"/>
  <c r="Y21" i="1"/>
  <c r="Z21" i="1"/>
  <c r="Z44" i="1"/>
  <c r="Y44" i="1"/>
  <c r="X44" i="1"/>
  <c r="W44" i="1"/>
  <c r="V44" i="1"/>
  <c r="U44" i="1"/>
  <c r="Z43" i="1"/>
  <c r="Y43" i="1"/>
  <c r="X43" i="1"/>
  <c r="W43" i="1"/>
  <c r="V43" i="1"/>
  <c r="U43" i="1"/>
  <c r="Z42" i="1"/>
  <c r="Y42" i="1"/>
  <c r="X42" i="1"/>
  <c r="W42" i="1"/>
  <c r="V42" i="1"/>
  <c r="U42" i="1"/>
  <c r="Z41" i="1"/>
  <c r="Y41" i="1"/>
  <c r="X41" i="1"/>
  <c r="W41" i="1"/>
  <c r="V41" i="1"/>
  <c r="U41" i="1"/>
  <c r="T41" i="1" s="1"/>
  <c r="R41" i="1" s="1"/>
  <c r="Z40" i="1"/>
  <c r="Y40" i="1"/>
  <c r="X40" i="1"/>
  <c r="W40" i="1"/>
  <c r="V40" i="1"/>
  <c r="U40" i="1"/>
  <c r="Z39" i="1"/>
  <c r="Y39" i="1"/>
  <c r="X39" i="1"/>
  <c r="W39" i="1"/>
  <c r="V39" i="1"/>
  <c r="U39" i="1"/>
  <c r="Z38" i="1"/>
  <c r="Y38" i="1"/>
  <c r="X38" i="1"/>
  <c r="W38" i="1"/>
  <c r="V38" i="1"/>
  <c r="U38" i="1"/>
  <c r="Z37" i="1"/>
  <c r="Y37" i="1"/>
  <c r="X37" i="1"/>
  <c r="W37" i="1"/>
  <c r="V37" i="1"/>
  <c r="U37" i="1"/>
  <c r="Z36" i="1"/>
  <c r="Y36" i="1"/>
  <c r="X36" i="1"/>
  <c r="W36" i="1"/>
  <c r="V36" i="1"/>
  <c r="U36" i="1"/>
  <c r="Z35" i="1"/>
  <c r="Y35" i="1"/>
  <c r="X35" i="1"/>
  <c r="W35" i="1"/>
  <c r="V35" i="1"/>
  <c r="U35" i="1"/>
  <c r="Z34" i="1"/>
  <c r="Y34" i="1"/>
  <c r="X34" i="1"/>
  <c r="W34" i="1"/>
  <c r="V34" i="1"/>
  <c r="U34" i="1"/>
  <c r="Z33" i="1"/>
  <c r="Y33" i="1"/>
  <c r="X33" i="1"/>
  <c r="W33" i="1"/>
  <c r="V33" i="1"/>
  <c r="U33" i="1"/>
  <c r="Z32" i="1"/>
  <c r="Y32" i="1"/>
  <c r="X32" i="1"/>
  <c r="W32" i="1"/>
  <c r="V32" i="1"/>
  <c r="U32" i="1"/>
  <c r="Z31" i="1"/>
  <c r="Y31" i="1"/>
  <c r="X31" i="1"/>
  <c r="W31" i="1"/>
  <c r="V31" i="1"/>
  <c r="U31" i="1"/>
  <c r="Z30" i="1"/>
  <c r="Y30" i="1"/>
  <c r="X30" i="1"/>
  <c r="W30" i="1"/>
  <c r="V30" i="1"/>
  <c r="U30" i="1"/>
  <c r="Z29" i="1"/>
  <c r="Y29" i="1"/>
  <c r="X29" i="1"/>
  <c r="W29" i="1"/>
  <c r="V29" i="1"/>
  <c r="U29" i="1"/>
  <c r="Z28" i="1"/>
  <c r="Y28" i="1"/>
  <c r="X28" i="1"/>
  <c r="W28" i="1"/>
  <c r="V28" i="1"/>
  <c r="U28" i="1"/>
  <c r="Z27" i="1"/>
  <c r="Y27" i="1"/>
  <c r="X27" i="1"/>
  <c r="W27" i="1"/>
  <c r="V27" i="1"/>
  <c r="U27" i="1"/>
  <c r="Z26" i="1"/>
  <c r="Y26" i="1"/>
  <c r="X26" i="1"/>
  <c r="W26" i="1"/>
  <c r="V26" i="1"/>
  <c r="U26" i="1"/>
  <c r="Z25" i="1"/>
  <c r="Y25" i="1"/>
  <c r="X25" i="1"/>
  <c r="W25" i="1"/>
  <c r="V25" i="1"/>
  <c r="U25" i="1"/>
  <c r="Z24" i="1"/>
  <c r="Y24" i="1"/>
  <c r="X24" i="1"/>
  <c r="W24" i="1"/>
  <c r="V24" i="1"/>
  <c r="U24" i="1"/>
  <c r="Z23" i="1"/>
  <c r="Y23" i="1"/>
  <c r="X23" i="1"/>
  <c r="W23" i="1"/>
  <c r="V23" i="1"/>
  <c r="U23" i="1"/>
  <c r="Z22" i="1"/>
  <c r="Y22" i="1"/>
  <c r="X22" i="1"/>
  <c r="W22" i="1"/>
  <c r="V22" i="1"/>
  <c r="U22" i="1"/>
  <c r="AA22" i="1" s="1"/>
  <c r="U18" i="1"/>
  <c r="V18" i="1"/>
  <c r="W18" i="1"/>
  <c r="X18" i="1"/>
  <c r="Y18" i="1"/>
  <c r="Z18" i="1"/>
  <c r="U19" i="1"/>
  <c r="V19" i="1"/>
  <c r="W19" i="1"/>
  <c r="X19" i="1"/>
  <c r="Y19" i="1"/>
  <c r="Z19" i="1"/>
  <c r="V17" i="1"/>
  <c r="W17" i="1"/>
  <c r="X17" i="1"/>
  <c r="Y17" i="1"/>
  <c r="Z17" i="1"/>
  <c r="P22" i="1"/>
  <c r="T37" i="1" l="1"/>
  <c r="T29" i="1"/>
  <c r="T52" i="1"/>
  <c r="T46" i="1"/>
  <c r="T25" i="1"/>
  <c r="R25" i="1" s="1"/>
  <c r="T26" i="1"/>
  <c r="R26" i="1" s="1"/>
  <c r="T30" i="1"/>
  <c r="T33" i="1"/>
  <c r="T34" i="1"/>
  <c r="T38" i="1"/>
  <c r="T42" i="1"/>
  <c r="R42" i="1" s="1"/>
  <c r="T21" i="1"/>
  <c r="R21" i="1" s="1"/>
  <c r="T53" i="1"/>
  <c r="T23" i="1"/>
  <c r="T24" i="1"/>
  <c r="R24" i="1" s="1"/>
  <c r="T27" i="1"/>
  <c r="R27" i="1" s="1"/>
  <c r="T28" i="1"/>
  <c r="T31" i="1"/>
  <c r="T32" i="1"/>
  <c r="T35" i="1"/>
  <c r="T36" i="1"/>
  <c r="T39" i="1"/>
  <c r="R39" i="1" s="1"/>
  <c r="T40" i="1"/>
  <c r="R40" i="1" s="1"/>
  <c r="T43" i="1"/>
  <c r="R43" i="1" s="1"/>
  <c r="T44" i="1"/>
  <c r="R44" i="1" s="1"/>
  <c r="T51" i="1"/>
  <c r="T22" i="1"/>
  <c r="T47" i="1"/>
  <c r="T48" i="1"/>
  <c r="T50" i="1"/>
  <c r="I36" i="1"/>
  <c r="I35" i="1"/>
  <c r="R22" i="1" l="1"/>
  <c r="R35" i="1"/>
  <c r="P50" i="1"/>
  <c r="P23" i="1"/>
  <c r="R52" i="1"/>
  <c r="R53" i="1"/>
  <c r="AA50" i="1"/>
  <c r="U17" i="1"/>
  <c r="T18" i="1" l="1"/>
  <c r="R18" i="1" s="1"/>
  <c r="R48" i="1"/>
  <c r="R47" i="1"/>
  <c r="AA23" i="1"/>
  <c r="R51" i="1"/>
  <c r="T17" i="1"/>
  <c r="R17" i="1" s="1"/>
  <c r="T19" i="1"/>
  <c r="R19" i="1" s="1"/>
  <c r="R50" i="1"/>
  <c r="R46" i="1"/>
  <c r="R20" i="1" l="1"/>
  <c r="W8" i="1" s="1"/>
  <c r="R45" i="1"/>
  <c r="T45" i="1"/>
  <c r="R49" i="1"/>
  <c r="AA49" i="1" s="1"/>
  <c r="T20" i="1"/>
  <c r="T49" i="1"/>
  <c r="R16" i="1"/>
  <c r="V8" i="1" s="1"/>
  <c r="T16" i="1"/>
  <c r="X8" i="1" l="1"/>
  <c r="AA45" i="1" s="1"/>
  <c r="T54" i="1"/>
  <c r="Y8" i="1"/>
  <c r="AA16" i="1"/>
  <c r="A262" i="3" l="1"/>
  <c r="A257" i="3"/>
  <c r="A255" i="3"/>
  <c r="A249" i="3"/>
  <c r="A241" i="3"/>
  <c r="A237" i="3"/>
  <c r="A229" i="3"/>
  <c r="A225" i="3"/>
  <c r="A220" i="3"/>
  <c r="A217" i="3"/>
  <c r="A214" i="3"/>
  <c r="A212" i="3"/>
  <c r="A209" i="3"/>
  <c r="A193" i="3"/>
  <c r="A189" i="3"/>
  <c r="A188" i="3"/>
  <c r="A181" i="3"/>
  <c r="A180" i="3"/>
  <c r="A177" i="3"/>
  <c r="A175" i="3"/>
  <c r="A169" i="3"/>
  <c r="A161" i="3"/>
  <c r="A145" i="3"/>
  <c r="A140" i="3"/>
  <c r="A134" i="3"/>
  <c r="A132" i="3"/>
  <c r="A129" i="3"/>
  <c r="A127" i="3"/>
  <c r="A121" i="3"/>
  <c r="A113" i="3"/>
  <c r="A109" i="3"/>
  <c r="A101" i="3"/>
  <c r="A97" i="3"/>
  <c r="A92" i="3"/>
  <c r="A89" i="3"/>
  <c r="A86" i="3"/>
  <c r="A84" i="3"/>
  <c r="A81" i="3"/>
  <c r="A79" i="3"/>
  <c r="A69" i="3"/>
  <c r="A67" i="3"/>
  <c r="A65" i="3"/>
  <c r="A61" i="3"/>
  <c r="A52" i="3"/>
  <c r="A49" i="3"/>
  <c r="A47" i="3"/>
  <c r="A42" i="3"/>
  <c r="A41" i="3"/>
  <c r="A38" i="3"/>
  <c r="A35" i="3"/>
  <c r="A33" i="3"/>
  <c r="A21" i="3"/>
  <c r="A17" i="3"/>
  <c r="A13" i="3"/>
  <c r="A10" i="3"/>
  <c r="A6" i="3"/>
  <c r="I53" i="1"/>
  <c r="G53" i="1" s="1"/>
  <c r="I52" i="1"/>
  <c r="G52" i="1" s="1"/>
  <c r="I51" i="1"/>
  <c r="G51" i="1" s="1"/>
  <c r="I50" i="1"/>
  <c r="G50" i="1" s="1"/>
  <c r="I48" i="1"/>
  <c r="G48" i="1" s="1"/>
  <c r="I47" i="1"/>
  <c r="G47" i="1" s="1"/>
  <c r="I46" i="1"/>
  <c r="I44" i="1"/>
  <c r="G44" i="1" s="1"/>
  <c r="I43" i="1"/>
  <c r="G43" i="1" s="1"/>
  <c r="I42" i="1"/>
  <c r="G42" i="1" s="1"/>
  <c r="I41" i="1"/>
  <c r="G41" i="1" s="1"/>
  <c r="I40" i="1"/>
  <c r="G40" i="1" s="1"/>
  <c r="I39" i="1"/>
  <c r="G39" i="1" s="1"/>
  <c r="I38" i="1"/>
  <c r="I37" i="1"/>
  <c r="I27" i="1"/>
  <c r="G27" i="1" s="1"/>
  <c r="I26" i="1"/>
  <c r="G26" i="1" s="1"/>
  <c r="I25" i="1"/>
  <c r="G25" i="1" s="1"/>
  <c r="I24" i="1"/>
  <c r="G24" i="1" s="1"/>
  <c r="I23" i="1"/>
  <c r="I22" i="1"/>
  <c r="I21" i="1"/>
  <c r="I19" i="1"/>
  <c r="G19" i="1" s="1"/>
  <c r="I18" i="1"/>
  <c r="G18" i="1" s="1"/>
  <c r="I17" i="1"/>
  <c r="G17" i="1" s="1"/>
  <c r="A22" i="3" l="1"/>
  <c r="A26" i="3"/>
  <c r="A51" i="3"/>
  <c r="A63" i="3"/>
  <c r="A68" i="3"/>
  <c r="A85" i="3"/>
  <c r="A105" i="3"/>
  <c r="A117" i="3"/>
  <c r="A125" i="3"/>
  <c r="A150" i="3"/>
  <c r="A191" i="3"/>
  <c r="A196" i="3"/>
  <c r="A204" i="3"/>
  <c r="A233" i="3"/>
  <c r="A245" i="3"/>
  <c r="A253" i="3"/>
  <c r="A133" i="3"/>
  <c r="A141" i="3"/>
  <c r="A166" i="3"/>
  <c r="A207" i="3"/>
  <c r="A261" i="3"/>
  <c r="A265" i="3"/>
  <c r="A9" i="3"/>
  <c r="A29" i="3"/>
  <c r="A54" i="3"/>
  <c r="A58" i="3"/>
  <c r="A83" i="3"/>
  <c r="A95" i="3"/>
  <c r="A100" i="3"/>
  <c r="A108" i="3"/>
  <c r="A137" i="3"/>
  <c r="A149" i="3"/>
  <c r="A157" i="3"/>
  <c r="A182" i="3"/>
  <c r="A223" i="3"/>
  <c r="A228" i="3"/>
  <c r="A236" i="3"/>
  <c r="A248" i="3"/>
  <c r="A5" i="3"/>
  <c r="A25" i="3"/>
  <c r="A45" i="3"/>
  <c r="A70" i="3"/>
  <c r="A74" i="3"/>
  <c r="A111" i="3"/>
  <c r="A116" i="3"/>
  <c r="A124" i="3"/>
  <c r="A153" i="3"/>
  <c r="A165" i="3"/>
  <c r="A173" i="3"/>
  <c r="A198" i="3"/>
  <c r="A239" i="3"/>
  <c r="A244" i="3"/>
  <c r="A264" i="3"/>
  <c r="A15" i="3"/>
  <c r="A20" i="3"/>
  <c r="A37" i="3"/>
  <c r="A57" i="3"/>
  <c r="A77" i="3"/>
  <c r="A102" i="3"/>
  <c r="A143" i="3"/>
  <c r="A148" i="3"/>
  <c r="A156" i="3"/>
  <c r="A185" i="3"/>
  <c r="A197" i="3"/>
  <c r="A205" i="3"/>
  <c r="A230" i="3"/>
  <c r="A19" i="3"/>
  <c r="A31" i="3"/>
  <c r="A36" i="3"/>
  <c r="A53" i="3"/>
  <c r="A73" i="3"/>
  <c r="A93" i="3"/>
  <c r="A118" i="3"/>
  <c r="A159" i="3"/>
  <c r="A164" i="3"/>
  <c r="A172" i="3"/>
  <c r="A201" i="3"/>
  <c r="A213" i="3"/>
  <c r="A221" i="3"/>
  <c r="A246" i="3"/>
  <c r="G21" i="1"/>
  <c r="I20" i="1"/>
  <c r="G35" i="1"/>
  <c r="I45" i="1"/>
  <c r="A8" i="3"/>
  <c r="A24" i="3"/>
  <c r="A40" i="3"/>
  <c r="A56" i="3"/>
  <c r="A72" i="3"/>
  <c r="A88" i="3"/>
  <c r="A90" i="3"/>
  <c r="A99" i="3"/>
  <c r="A104" i="3"/>
  <c r="A106" i="3"/>
  <c r="A115" i="3"/>
  <c r="A120" i="3"/>
  <c r="A122" i="3"/>
  <c r="A131" i="3"/>
  <c r="A136" i="3"/>
  <c r="A138" i="3"/>
  <c r="A147" i="3"/>
  <c r="A152" i="3"/>
  <c r="A154" i="3"/>
  <c r="A163" i="3"/>
  <c r="A168" i="3"/>
  <c r="A170" i="3"/>
  <c r="A179" i="3"/>
  <c r="A184" i="3"/>
  <c r="A186" i="3"/>
  <c r="A195" i="3"/>
  <c r="A200" i="3"/>
  <c r="A202" i="3"/>
  <c r="A211" i="3"/>
  <c r="A216" i="3"/>
  <c r="A218" i="3"/>
  <c r="A227" i="3"/>
  <c r="A232" i="3"/>
  <c r="A234" i="3"/>
  <c r="A243" i="3"/>
  <c r="A250" i="3"/>
  <c r="A252" i="3"/>
  <c r="A259" i="3"/>
  <c r="A39" i="3"/>
  <c r="A44" i="3"/>
  <c r="A60" i="3"/>
  <c r="A71" i="3"/>
  <c r="A76" i="3"/>
  <c r="A87" i="3"/>
  <c r="A110" i="3"/>
  <c r="A119" i="3"/>
  <c r="A126" i="3"/>
  <c r="A135" i="3"/>
  <c r="A142" i="3"/>
  <c r="A151" i="3"/>
  <c r="A158" i="3"/>
  <c r="A167" i="3"/>
  <c r="A174" i="3"/>
  <c r="A183" i="3"/>
  <c r="A190" i="3"/>
  <c r="A199" i="3"/>
  <c r="A206" i="3"/>
  <c r="A215" i="3"/>
  <c r="A222" i="3"/>
  <c r="A231" i="3"/>
  <c r="A238" i="3"/>
  <c r="A247" i="3"/>
  <c r="A254" i="3"/>
  <c r="A256" i="3"/>
  <c r="A263" i="3"/>
  <c r="A7" i="3"/>
  <c r="A12" i="3"/>
  <c r="A14" i="3"/>
  <c r="A23" i="3"/>
  <c r="A28" i="3"/>
  <c r="A30" i="3"/>
  <c r="A46" i="3"/>
  <c r="A55" i="3"/>
  <c r="A62" i="3"/>
  <c r="A78" i="3"/>
  <c r="A94" i="3"/>
  <c r="A103" i="3"/>
  <c r="A11" i="3"/>
  <c r="A16" i="3"/>
  <c r="A18" i="3"/>
  <c r="A27" i="3"/>
  <c r="A32" i="3"/>
  <c r="A34" i="3"/>
  <c r="A43" i="3"/>
  <c r="A48" i="3"/>
  <c r="A50" i="3"/>
  <c r="A59" i="3"/>
  <c r="A64" i="3"/>
  <c r="A66" i="3"/>
  <c r="A75" i="3"/>
  <c r="A80" i="3"/>
  <c r="A82" i="3"/>
  <c r="A91" i="3"/>
  <c r="A96" i="3"/>
  <c r="A98" i="3"/>
  <c r="A107" i="3"/>
  <c r="A112" i="3"/>
  <c r="A114" i="3"/>
  <c r="A123" i="3"/>
  <c r="A128" i="3"/>
  <c r="A130" i="3"/>
  <c r="A139" i="3"/>
  <c r="A144" i="3"/>
  <c r="A146" i="3"/>
  <c r="A155" i="3"/>
  <c r="A160" i="3"/>
  <c r="A162" i="3"/>
  <c r="A171" i="3"/>
  <c r="A176" i="3"/>
  <c r="A178" i="3"/>
  <c r="A187" i="3"/>
  <c r="A192" i="3"/>
  <c r="A194" i="3"/>
  <c r="A203" i="3"/>
  <c r="A208" i="3"/>
  <c r="A210" i="3"/>
  <c r="A219" i="3"/>
  <c r="A224" i="3"/>
  <c r="A226" i="3"/>
  <c r="A235" i="3"/>
  <c r="A240" i="3"/>
  <c r="A242" i="3"/>
  <c r="A251" i="3"/>
  <c r="A258" i="3"/>
  <c r="A260" i="3"/>
  <c r="I49" i="1"/>
  <c r="G49" i="1"/>
  <c r="G16" i="1"/>
  <c r="I16" i="1"/>
  <c r="G46" i="1"/>
  <c r="G45" i="1" s="1"/>
  <c r="G22" i="1"/>
  <c r="I8" i="1" l="1"/>
  <c r="P49" i="1"/>
  <c r="Q9" i="1"/>
  <c r="AA8" i="1" s="1"/>
  <c r="I54" i="1"/>
  <c r="H8" i="1"/>
  <c r="F8" i="1"/>
  <c r="P16" i="1"/>
  <c r="G20" i="1"/>
  <c r="Q10" i="1" l="1"/>
  <c r="T8" i="1"/>
  <c r="AB8" i="1"/>
  <c r="G8" i="1"/>
  <c r="AA43" i="1" l="1"/>
  <c r="AA20" i="1"/>
  <c r="AB16" i="1"/>
  <c r="P43" i="1"/>
  <c r="P39" i="1"/>
  <c r="P20" i="1"/>
  <c r="AA39" i="1"/>
  <c r="P45" i="1"/>
  <c r="C8" i="1"/>
  <c r="Q16" i="1"/>
</calcChain>
</file>

<file path=xl/sharedStrings.xml><?xml version="1.0" encoding="utf-8"?>
<sst xmlns="http://schemas.openxmlformats.org/spreadsheetml/2006/main" count="1035" uniqueCount="522">
  <si>
    <t>시간</t>
  </si>
  <si>
    <t>여비</t>
  </si>
  <si>
    <t>계</t>
  </si>
  <si>
    <t>개월</t>
  </si>
  <si>
    <t>재료비</t>
  </si>
  <si>
    <t>홍보비</t>
  </si>
  <si>
    <t>명</t>
  </si>
  <si>
    <t>구분</t>
  </si>
  <si>
    <t>비목</t>
  </si>
  <si>
    <t>비고</t>
  </si>
  <si>
    <t>회</t>
  </si>
  <si>
    <t>제잡비</t>
  </si>
  <si>
    <t>소계</t>
  </si>
  <si>
    <t>인건비</t>
  </si>
  <si>
    <t>교재비</t>
  </si>
  <si>
    <t>직접비</t>
  </si>
  <si>
    <t>천원</t>
  </si>
  <si>
    <t>중분류</t>
  </si>
  <si>
    <t>정원</t>
  </si>
  <si>
    <t>간접비</t>
  </si>
  <si>
    <t>합계</t>
  </si>
  <si>
    <t>훈련비</t>
  </si>
  <si>
    <r>
      <t xml:space="preserve">* 금액 단위는 천원으로 하고, 셀삽입은 </t>
    </r>
    <r>
      <rPr>
        <b/>
        <sz val="12"/>
        <color rgb="FFFF0000"/>
        <rFont val="맑은 고딕"/>
        <family val="3"/>
        <charset val="129"/>
      </rPr>
      <t>중분류에 대한 산출항목에 한해 추가 가능(중분류 추가 불가)</t>
    </r>
  </si>
  <si>
    <t>* 인건비는 총액 66,000천원 한도 내 산정하며, 청소년상담복지센터 상담사 호봉표 참고하여 인건비 측정</t>
  </si>
  <si>
    <t>* 소요비용 : 산출항목에 대한 금액을 합산한 수식 적용</t>
  </si>
  <si>
    <t>* 훈련기관은 사업비 작성 시 반드시 녹색음영만 작성(수식 삭제 금지)</t>
  </si>
  <si>
    <t>* 회계정산비 필수 편성(사업비 1억 이하 100만원 편성, 1억 이상 2억 이하 150만원 편성, 2억 이상 200만원 편성)</t>
  </si>
  <si>
    <t>* NCS단가는 직접비와 간접비 합계금액에만 적용 함(간접비는 직접비와 간접비 합계금액의 10% 한도 내 편성)</t>
  </si>
  <si>
    <t>훈련생 재해보험료</t>
  </si>
  <si>
    <t>예비학교 운영비</t>
  </si>
  <si>
    <t>직업훈련 교강사 1</t>
  </si>
  <si>
    <t>세부산출내역(구체적으로 기재)</t>
  </si>
  <si>
    <t>직업훈련 교강사 2</t>
  </si>
  <si>
    <t>박람회 행사 참관</t>
  </si>
  <si>
    <t>시설 및 장비 유지비</t>
  </si>
  <si>
    <t>소요비용(천원)</t>
  </si>
  <si>
    <t>기타 기숙사 운영비</t>
  </si>
  <si>
    <t>&lt;작성 주의사항&gt;</t>
  </si>
  <si>
    <t>* 예비학교 운영비는 인당 5만원으로 산출함</t>
  </si>
  <si>
    <t>기숙사 보유</t>
  </si>
  <si>
    <t>총괄책임</t>
  </si>
  <si>
    <t>훈련 운영비</t>
  </si>
  <si>
    <t>행정지원</t>
  </si>
  <si>
    <t>훈련과정명</t>
  </si>
  <si>
    <t>훈련기관명</t>
  </si>
  <si>
    <t>주부식비</t>
  </si>
  <si>
    <t>생활지원비</t>
  </si>
  <si>
    <t>금액(천원)</t>
  </si>
  <si>
    <t>훈련기간</t>
  </si>
  <si>
    <t>기관 참여형태</t>
  </si>
  <si>
    <t>회계정산비</t>
  </si>
  <si>
    <t>현장견학비</t>
  </si>
  <si>
    <t>전체시간</t>
  </si>
  <si>
    <t>심리상담</t>
  </si>
  <si>
    <t>신청금액</t>
  </si>
  <si>
    <t>SNS광고</t>
  </si>
  <si>
    <t>산출내역(A)</t>
  </si>
  <si>
    <t>사감 인건비</t>
  </si>
  <si>
    <t>산출항목</t>
  </si>
  <si>
    <t>연번</t>
  </si>
  <si>
    <t>강사명</t>
  </si>
  <si>
    <t>최종학력</t>
    <phoneticPr fontId="15" type="noConversion"/>
  </si>
  <si>
    <t>전공</t>
    <phoneticPr fontId="15" type="noConversion"/>
  </si>
  <si>
    <t>면허 및 자격</t>
    <phoneticPr fontId="15" type="noConversion"/>
  </si>
  <si>
    <t>4대보험 가입여부</t>
    <phoneticPr fontId="15" type="noConversion"/>
  </si>
  <si>
    <t>주요경력</t>
    <phoneticPr fontId="15" type="noConversion"/>
  </si>
  <si>
    <t>참여 훈련과정</t>
    <phoneticPr fontId="15" type="noConversion"/>
  </si>
  <si>
    <t>소속</t>
    <phoneticPr fontId="15" type="noConversion"/>
  </si>
  <si>
    <t>학사</t>
    <phoneticPr fontId="15" type="noConversion"/>
  </si>
  <si>
    <t>컴퓨터공학</t>
    <phoneticPr fontId="15" type="noConversion"/>
  </si>
  <si>
    <t>00 기사</t>
    <phoneticPr fontId="15" type="noConversion"/>
  </si>
  <si>
    <t>O, X</t>
    <phoneticPr fontId="15" type="noConversion"/>
  </si>
  <si>
    <t>1. 00을 활용한 빅데이터 전문가
2. 00 기반 인공지능 분석</t>
    <phoneticPr fontId="15" type="noConversion"/>
  </si>
  <si>
    <t>홍길동</t>
    <phoneticPr fontId="15" type="noConversion"/>
  </si>
  <si>
    <t>참여시간</t>
    <phoneticPr fontId="13" type="noConversion"/>
  </si>
  <si>
    <t>00시간</t>
    <phoneticPr fontId="13" type="noConversion"/>
  </si>
  <si>
    <r>
      <t xml:space="preserve">[참여 교강사 목록 작성 세부 가이드]
</t>
    </r>
    <r>
      <rPr>
        <sz val="11"/>
        <rFont val="맑은 고딕"/>
        <family val="3"/>
        <charset val="129"/>
        <scheme val="minor"/>
      </rPr>
      <t>참여 예정인 교강사는 모두 기입(교강사 이력서, 강사료지급기준 등 증빙자료는 사업계획서에 첨부)
소속란은 강사가 소속된 기관에 따라 내부, 외부로 표기(외부로 표기하는 경우 소속기관명 병기)</t>
    </r>
    <phoneticPr fontId="15" type="noConversion"/>
  </si>
  <si>
    <t>내부, 외부(기관명)</t>
    <phoneticPr fontId="15" type="noConversion"/>
  </si>
  <si>
    <t>NCS 기본모듈</t>
    <phoneticPr fontId="13" type="noConversion"/>
  </si>
  <si>
    <t>NCS 소분류코드</t>
    <phoneticPr fontId="13" type="noConversion"/>
  </si>
  <si>
    <r>
      <t>N</t>
    </r>
    <r>
      <rPr>
        <sz val="11"/>
        <color rgb="FF000000"/>
        <rFont val="맑은 고딕"/>
        <family val="3"/>
        <charset val="129"/>
      </rPr>
      <t>CS기준단가</t>
    </r>
    <phoneticPr fontId="13" type="noConversion"/>
  </si>
  <si>
    <t>직접비(90%)</t>
    <phoneticPr fontId="13" type="noConversion"/>
  </si>
  <si>
    <t>간접비(10%)</t>
    <phoneticPr fontId="13" type="noConversion"/>
  </si>
  <si>
    <t>사업주 직업능력개발훈련지원규정(제2020-64호)</t>
    <phoneticPr fontId="15" type="noConversion"/>
  </si>
  <si>
    <t>[별표2] 직종별 훈련비용 기준단가(제12조 관련)</t>
    <phoneticPr fontId="24" type="noConversion"/>
  </si>
  <si>
    <t>NCS코드</t>
    <phoneticPr fontId="15" type="noConversion"/>
  </si>
  <si>
    <t>대분류</t>
    <phoneticPr fontId="15" type="noConversion"/>
  </si>
  <si>
    <t>중분류</t>
    <phoneticPr fontId="15" type="noConversion"/>
  </si>
  <si>
    <t>소분류</t>
    <phoneticPr fontId="15" type="noConversion"/>
  </si>
  <si>
    <t>자체훈련
기준단가</t>
    <phoneticPr fontId="15" type="noConversion"/>
  </si>
  <si>
    <t>NCS코드(대)</t>
    <phoneticPr fontId="15" type="noConversion"/>
  </si>
  <si>
    <t>NCS코드(중)</t>
    <phoneticPr fontId="15" type="noConversion"/>
  </si>
  <si>
    <t>NCS코드(소)</t>
    <phoneticPr fontId="15" type="noConversion"/>
  </si>
  <si>
    <t>대분류명</t>
    <phoneticPr fontId="15" type="noConversion"/>
  </si>
  <si>
    <t>중분류명</t>
    <phoneticPr fontId="15" type="noConversion"/>
  </si>
  <si>
    <t>소분류명</t>
    <phoneticPr fontId="15" type="noConversion"/>
  </si>
  <si>
    <t>01. 사업관리</t>
  </si>
  <si>
    <t>01. 프로젝트관리</t>
  </si>
  <si>
    <t>02. 해외관리</t>
  </si>
  <si>
    <t>02. 경영･회계･사무</t>
  </si>
  <si>
    <t>01. 기획사무</t>
  </si>
  <si>
    <t>01. 경영기획</t>
  </si>
  <si>
    <t>02. 홍보･광고</t>
  </si>
  <si>
    <t>03. 마케팅</t>
  </si>
  <si>
    <t>02. 총무･인사</t>
  </si>
  <si>
    <t>01. 총무</t>
  </si>
  <si>
    <t>02. 인사･조직</t>
  </si>
  <si>
    <t>03. 일반사무</t>
  </si>
  <si>
    <t>03. 재무･회계</t>
  </si>
  <si>
    <t>01. 재무</t>
  </si>
  <si>
    <t>02. 회계</t>
  </si>
  <si>
    <t>04. 생산･품질관리</t>
  </si>
  <si>
    <t>01. 생산관리</t>
  </si>
  <si>
    <t>02. 품질관리</t>
  </si>
  <si>
    <t>03. 무역ㆍ유통관리</t>
  </si>
  <si>
    <t>03. 금융･보험</t>
  </si>
  <si>
    <t>01. 금융</t>
  </si>
  <si>
    <t>01. 금융영업</t>
  </si>
  <si>
    <t>02. 금융상품개발</t>
  </si>
  <si>
    <t>03. 신용분석</t>
  </si>
  <si>
    <t>04. 자산운용</t>
  </si>
  <si>
    <t>05. 금융영업지원</t>
  </si>
  <si>
    <t>06. 증권･외환</t>
  </si>
  <si>
    <t>02. 보험</t>
  </si>
  <si>
    <t>01. 보험상품개발</t>
  </si>
  <si>
    <t>02. 보험영업･계약</t>
  </si>
  <si>
    <t>03. 손해사정</t>
  </si>
  <si>
    <t>04. 교육･자연･사회과학</t>
  </si>
  <si>
    <t>01. 학교교육</t>
  </si>
  <si>
    <t>02. 평생교육</t>
  </si>
  <si>
    <t>01. 평생교육</t>
  </si>
  <si>
    <t>02. 평생교육운영</t>
  </si>
  <si>
    <t>03. 직업교육</t>
  </si>
  <si>
    <t>01. 직업교육</t>
  </si>
  <si>
    <t>02. 이러닝</t>
  </si>
  <si>
    <t>05. 법률･경찰･소방･교도･국방</t>
  </si>
  <si>
    <t>01. 법률</t>
  </si>
  <si>
    <t>01. 법무</t>
  </si>
  <si>
    <t>02. 지식재산관리</t>
  </si>
  <si>
    <t>02. 소방방재</t>
  </si>
  <si>
    <t>01. 소방</t>
  </si>
  <si>
    <t>02. 방재</t>
  </si>
  <si>
    <t>03. 스마트재난관리</t>
  </si>
  <si>
    <t>06. 보건･의료</t>
  </si>
  <si>
    <t>01. 보건</t>
  </si>
  <si>
    <t>01. 의료기술지원</t>
  </si>
  <si>
    <t>02. 보건지원</t>
  </si>
  <si>
    <t>03. 약무</t>
  </si>
  <si>
    <t>02. 의료</t>
  </si>
  <si>
    <t>01. 임상의학</t>
  </si>
  <si>
    <t>02. 간호</t>
  </si>
  <si>
    <t>03. 기초의학</t>
  </si>
  <si>
    <t>04. 임상지원</t>
  </si>
  <si>
    <t>07. 사회복지･종교</t>
  </si>
  <si>
    <t>01. 사회복지</t>
  </si>
  <si>
    <t>01. 사회복지정책</t>
  </si>
  <si>
    <t>02. 사회복지서비스</t>
  </si>
  <si>
    <t>02. 상담</t>
  </si>
  <si>
    <t>01. 직업상담서비스</t>
  </si>
  <si>
    <t>02. 청소년지도</t>
  </si>
  <si>
    <t>03. 심리상담</t>
  </si>
  <si>
    <t>03. 보육</t>
  </si>
  <si>
    <t>01. 보육</t>
  </si>
  <si>
    <t>08. 문화･예술･디자인･방송</t>
  </si>
  <si>
    <t>01. 문화･예술</t>
  </si>
  <si>
    <t>01. 문화예술경영</t>
  </si>
  <si>
    <t>02. 실용예술</t>
  </si>
  <si>
    <t>03. 공연예술</t>
  </si>
  <si>
    <t>04. 문화재관리</t>
  </si>
  <si>
    <t>02. 디자인</t>
  </si>
  <si>
    <t>01. 디자인</t>
  </si>
  <si>
    <t>03. 문화콘텐츠</t>
  </si>
  <si>
    <t>01. 문화콘텐츠기획</t>
  </si>
  <si>
    <t>02. 문화콘텐츠제작</t>
  </si>
  <si>
    <t>03. 문화콘텐츠유통･서비스</t>
  </si>
  <si>
    <t>04. 영상제작</t>
  </si>
  <si>
    <t>09. 운전･운송</t>
  </si>
  <si>
    <t>01. 자동차운전･운송</t>
  </si>
  <si>
    <t>02. 철도운전･운송</t>
  </si>
  <si>
    <t>01. 철도운전운영</t>
  </si>
  <si>
    <t>02. 철도시설유지보수</t>
  </si>
  <si>
    <t>03. 선박운전･운송</t>
  </si>
  <si>
    <t>01. 선박운항</t>
  </si>
  <si>
    <t>02. 검수･검량</t>
  </si>
  <si>
    <t>04. 항공운전･운송</t>
  </si>
  <si>
    <t>01. 항공기조종운송</t>
  </si>
  <si>
    <t>02. 항공운항</t>
  </si>
  <si>
    <t>03. 항행안전시설</t>
  </si>
  <si>
    <t>10. 영업판매</t>
  </si>
  <si>
    <t>01. 영업</t>
  </si>
  <si>
    <t>01. 일반･해외영업</t>
  </si>
  <si>
    <t>02. 부동산</t>
  </si>
  <si>
    <t>01. 부동산컨설팅</t>
  </si>
  <si>
    <t>02. 부동산관리</t>
  </si>
  <si>
    <t>03. 부동산중개</t>
  </si>
  <si>
    <t>04. 감정평가</t>
  </si>
  <si>
    <t>03. 판매</t>
  </si>
  <si>
    <t>01. e-비지니스</t>
  </si>
  <si>
    <t>02. 일반판매</t>
  </si>
  <si>
    <t>03. 상품중개⋅경매</t>
  </si>
  <si>
    <t>11. 경비･청소</t>
  </si>
  <si>
    <t>01. 경비</t>
  </si>
  <si>
    <t>01. 경비･경호</t>
  </si>
  <si>
    <t>02. 청소･세탁</t>
  </si>
  <si>
    <t>01. 청소</t>
  </si>
  <si>
    <t>02. 세탁</t>
  </si>
  <si>
    <t>12. 이용･숙박･여행･오락･스포츠</t>
  </si>
  <si>
    <t>01. 이･미용</t>
  </si>
  <si>
    <t>01. 이･미용서비스</t>
  </si>
  <si>
    <t>02. 결혼･장례</t>
  </si>
  <si>
    <t>01. 결혼서비스</t>
  </si>
  <si>
    <t>02. 장례서비스</t>
  </si>
  <si>
    <t>03. 관광･레저</t>
  </si>
  <si>
    <t>01. 여행서비스</t>
  </si>
  <si>
    <t>02. 숙박서비스</t>
  </si>
  <si>
    <t>03. 컨벤션</t>
  </si>
  <si>
    <t>04. 관광레저서비스</t>
  </si>
  <si>
    <t>04. 스포츠</t>
  </si>
  <si>
    <t>01. 스포츠용품</t>
  </si>
  <si>
    <t>02. 스포츠시설</t>
  </si>
  <si>
    <t>03. 스포츠경기･지도</t>
  </si>
  <si>
    <t>04. 스포츠마케팅</t>
  </si>
  <si>
    <t>05. 레크리에이션</t>
  </si>
  <si>
    <t>13. 음식서비스</t>
  </si>
  <si>
    <t>01. 식음료조리･서비스</t>
  </si>
  <si>
    <t>01. 음식조리</t>
  </si>
  <si>
    <t>02. 식음료서비스</t>
  </si>
  <si>
    <t>03. 외식경영</t>
  </si>
  <si>
    <t>14. 건설</t>
  </si>
  <si>
    <t>01. 건설공사관리</t>
  </si>
  <si>
    <t>01. 건설시공전관리</t>
  </si>
  <si>
    <t>02. 건설시공관리</t>
  </si>
  <si>
    <t>03. 건설시공후관리</t>
  </si>
  <si>
    <t>02. 토목</t>
  </si>
  <si>
    <t>01. 토목설계･감리</t>
  </si>
  <si>
    <t>02. 토목시공</t>
  </si>
  <si>
    <t>03. 측량･지리정보개발</t>
  </si>
  <si>
    <t>03. 건축</t>
  </si>
  <si>
    <t>01. 건축설계･감리</t>
  </si>
  <si>
    <t>02. 건축시공</t>
  </si>
  <si>
    <t>03. 건축설비설계･시공</t>
  </si>
  <si>
    <t>04. 플랜트</t>
  </si>
  <si>
    <t>01. 플랜트설계･감리</t>
  </si>
  <si>
    <t>02. 플랜트시공</t>
  </si>
  <si>
    <t>03. 플랜트사업관리</t>
  </si>
  <si>
    <t>05. 조경</t>
  </si>
  <si>
    <t>01. 조경</t>
  </si>
  <si>
    <t>06. 도시･교통</t>
  </si>
  <si>
    <t>01. 국토･도시계획</t>
  </si>
  <si>
    <t>02. 교통계획･설계</t>
  </si>
  <si>
    <t>03. 주거서비스</t>
  </si>
  <si>
    <t>07. 건설기계운전･정비</t>
  </si>
  <si>
    <t>01. 토공기계운전</t>
  </si>
  <si>
    <t>02. 기초공건설기계운전</t>
  </si>
  <si>
    <t>03. 콘크리트공기계운전</t>
  </si>
  <si>
    <t>04. 적재기계운전</t>
  </si>
  <si>
    <t>05. 양중기계운전</t>
  </si>
  <si>
    <t>06. 건설기계정비</t>
  </si>
  <si>
    <t>08. 해양자원</t>
  </si>
  <si>
    <t>01. 해양환경조사</t>
  </si>
  <si>
    <t>02. 해양환경관리</t>
  </si>
  <si>
    <t>03. 해양플랜트설치･운용</t>
  </si>
  <si>
    <t>04. 해양자원개발･관리</t>
  </si>
  <si>
    <t>05. 잠수</t>
  </si>
  <si>
    <t>15. 기계</t>
  </si>
  <si>
    <t>01. 기계설계</t>
  </si>
  <si>
    <t>01. 설계기획</t>
  </si>
  <si>
    <t>02. 기계설계</t>
  </si>
  <si>
    <t>02. 기계가공</t>
  </si>
  <si>
    <t>01. 절삭가공</t>
  </si>
  <si>
    <t>02. 특수가공</t>
  </si>
  <si>
    <t>03. 기계조립･관리</t>
  </si>
  <si>
    <t>01. 기계조립</t>
  </si>
  <si>
    <t>02. 기계생산관리</t>
  </si>
  <si>
    <t>04. 기계품질관리</t>
  </si>
  <si>
    <t>01. 기계품질관리</t>
  </si>
  <si>
    <t>05. 기계장치설치</t>
  </si>
  <si>
    <t>01. 기계장비설치･정비</t>
  </si>
  <si>
    <t>02. 냉동공조설비</t>
  </si>
  <si>
    <t>03. 이륜차정비</t>
  </si>
  <si>
    <t>06. 자동차</t>
  </si>
  <si>
    <t>01. 자동차설계</t>
  </si>
  <si>
    <t>02. 자동차제작</t>
  </si>
  <si>
    <t>03. 자동차정비</t>
  </si>
  <si>
    <t>04. 자동차정비관리</t>
  </si>
  <si>
    <t>05. 자동차관리</t>
  </si>
  <si>
    <t>07. 철도차량제작</t>
  </si>
  <si>
    <t>01. 철도차량설계･제작</t>
  </si>
  <si>
    <t>02. 철도차량유지보수</t>
  </si>
  <si>
    <t>08. 조선</t>
  </si>
  <si>
    <t>01. 선박설계</t>
  </si>
  <si>
    <t>02. 선체건조</t>
  </si>
  <si>
    <t>03. 선박의장생산</t>
  </si>
  <si>
    <t>04. 선박품질관리</t>
  </si>
  <si>
    <t>05. 선박생산관리</t>
  </si>
  <si>
    <t>06. 시운전</t>
  </si>
  <si>
    <t>07. 선박정비</t>
  </si>
  <si>
    <t>08. 레저선박</t>
  </si>
  <si>
    <t>09. 항공기제작</t>
  </si>
  <si>
    <t>01. 항공기설계</t>
  </si>
  <si>
    <t>02. 항공기제작</t>
  </si>
  <si>
    <t>03. 항공기정비</t>
  </si>
  <si>
    <t>04. 항공장비관리</t>
  </si>
  <si>
    <t>10. 금형</t>
  </si>
  <si>
    <t>01. 사출금형</t>
  </si>
  <si>
    <t>02. 프레스금형</t>
  </si>
  <si>
    <t>03. 다이캐스팅금형</t>
  </si>
  <si>
    <t>11. 스마트팩토리</t>
  </si>
  <si>
    <t>01. 스마트팩토리설계</t>
  </si>
  <si>
    <t>16. 재료</t>
  </si>
  <si>
    <t>01. 금속재료</t>
  </si>
  <si>
    <t>01. 금속엔지니어링</t>
  </si>
  <si>
    <t>02. 금속재료제조</t>
  </si>
  <si>
    <t>03. 금속가공</t>
  </si>
  <si>
    <t>04. 표면처리</t>
  </si>
  <si>
    <t>05. 용접</t>
  </si>
  <si>
    <t>06. 비철금속재료제조</t>
  </si>
  <si>
    <t>02. 요업재료</t>
  </si>
  <si>
    <t>01. 파인세라믹제조</t>
  </si>
  <si>
    <t>02. 전통세라믹제조</t>
  </si>
  <si>
    <t>17. 화학</t>
  </si>
  <si>
    <t>01. 화학물질･화학공정관리</t>
  </si>
  <si>
    <t>01. 화학물질관리</t>
  </si>
  <si>
    <t>02. 화학공정관리</t>
  </si>
  <si>
    <t>03. 화학제품연구개발</t>
  </si>
  <si>
    <t>02. 석유･기초화학물제조</t>
  </si>
  <si>
    <t>01. 석유･천연가스제조</t>
  </si>
  <si>
    <t>02. 기초유기화학물제조</t>
  </si>
  <si>
    <t>03. 기초무기화학물제조</t>
  </si>
  <si>
    <t>03. 정밀화학제품제조</t>
  </si>
  <si>
    <t>01. 생리활성화제품제조</t>
  </si>
  <si>
    <t>02. 기능성정밀화학제품제조</t>
  </si>
  <si>
    <t>03. 바이오의약품제조</t>
  </si>
  <si>
    <t>04. 바이오화학제품제조</t>
  </si>
  <si>
    <t>04. 플라스틱․고무제품제조</t>
  </si>
  <si>
    <t>01. 플라스틱제품제조</t>
  </si>
  <si>
    <t>02. 고무제품제조</t>
  </si>
  <si>
    <t>18. 섬유･의복</t>
  </si>
  <si>
    <t>01. 섬유제조</t>
  </si>
  <si>
    <t>01. 섬유생산</t>
  </si>
  <si>
    <t>02. 섬유가공</t>
  </si>
  <si>
    <t>03. 섬유생산관리</t>
  </si>
  <si>
    <t>02. 패션</t>
  </si>
  <si>
    <t>01. 패션제품기획</t>
  </si>
  <si>
    <t>02. 패션제품생산</t>
  </si>
  <si>
    <t>03. 패션제품유통</t>
  </si>
  <si>
    <t>04. 신발개발･생산</t>
  </si>
  <si>
    <t>19. 전기･전자</t>
  </si>
  <si>
    <t>01. 전기</t>
  </si>
  <si>
    <t>01. 발전설비설계</t>
  </si>
  <si>
    <t>02. 발전설비운영</t>
  </si>
  <si>
    <t>03. 송배전설비</t>
  </si>
  <si>
    <t>04. 지능형전력망설비</t>
  </si>
  <si>
    <t>05. 전기기기제작</t>
  </si>
  <si>
    <t>06. 전기설비설계･감리</t>
  </si>
  <si>
    <t>07. 전기공사</t>
  </si>
  <si>
    <t>08. 전기자동제어</t>
  </si>
  <si>
    <t>09. 전기철도</t>
  </si>
  <si>
    <t>10. 철도신호제어</t>
  </si>
  <si>
    <t>11. 초임계CO₂발전</t>
  </si>
  <si>
    <t>12. 전기저장장치</t>
  </si>
  <si>
    <t>13. 미래형전기시스템</t>
  </si>
  <si>
    <t>02. 전자기기일반</t>
  </si>
  <si>
    <t>01. 전자제품개발기획･생산</t>
  </si>
  <si>
    <t>02. 전자부품기획･생산</t>
  </si>
  <si>
    <t>03. 전자제품고객지원</t>
  </si>
  <si>
    <t>03. 전자기기개발</t>
  </si>
  <si>
    <t>01. 가전기기개발</t>
  </si>
  <si>
    <t>02. 산업용전자기기개발</t>
  </si>
  <si>
    <t>03. 정보통신기기개발</t>
  </si>
  <si>
    <t>04. 전자응용기기개발</t>
  </si>
  <si>
    <t>05. 전자부품개발</t>
  </si>
  <si>
    <t>06. 반도체개발</t>
  </si>
  <si>
    <t>07. 디스플레이개발</t>
  </si>
  <si>
    <t>08. 로봇개발</t>
  </si>
  <si>
    <t>09. 의료장비제조</t>
  </si>
  <si>
    <t>10. 광기술개발</t>
  </si>
  <si>
    <t>11. 3D프린터개발</t>
  </si>
  <si>
    <t>12. 가상훈련시스템개발</t>
  </si>
  <si>
    <t>13. 착용형스마트기기</t>
  </si>
  <si>
    <t>14. 플렉시블디스플레이개발</t>
  </si>
  <si>
    <t>15. 스마트팜개발</t>
  </si>
  <si>
    <t>16. OLED개발</t>
  </si>
  <si>
    <t>17. 커넥티드카개발</t>
  </si>
  <si>
    <t>20. 정보통신</t>
  </si>
  <si>
    <t>01. 정보기술</t>
  </si>
  <si>
    <t>01. 정보기술전략･계획</t>
  </si>
  <si>
    <t>02. 정보기술개발</t>
  </si>
  <si>
    <t>03. 정보기술운영</t>
  </si>
  <si>
    <t>04. 정보기술관리</t>
  </si>
  <si>
    <t>05. 정보기술영업</t>
  </si>
  <si>
    <t>06. 정보보호</t>
  </si>
  <si>
    <t>07. 인공지능</t>
  </si>
  <si>
    <t>08. 블록체인</t>
  </si>
  <si>
    <t>02. 통신기술</t>
  </si>
  <si>
    <t>01. 유선통신구축</t>
  </si>
  <si>
    <t>02. 무선통신구축</t>
  </si>
  <si>
    <t>03. 통신서비스</t>
  </si>
  <si>
    <t>04. 실감형콘텐츠제작</t>
  </si>
  <si>
    <t>03. 방송기술</t>
  </si>
  <si>
    <t>01. 방송제작기술</t>
  </si>
  <si>
    <t>02. 방송플랫폼기술</t>
  </si>
  <si>
    <t>03. 방송서비스</t>
  </si>
  <si>
    <t>21. 식품가공</t>
  </si>
  <si>
    <t>01. 식품가공</t>
  </si>
  <si>
    <t>02. 식품저장</t>
  </si>
  <si>
    <t>03. 식품유통</t>
  </si>
  <si>
    <t>02. 제과･제빵･떡제조</t>
  </si>
  <si>
    <t>01. 제과･제빵･떡제조</t>
  </si>
  <si>
    <t>22. 인쇄･목재･가구･공예</t>
  </si>
  <si>
    <t>01. 인쇄･출판</t>
  </si>
  <si>
    <t>01. 출판</t>
  </si>
  <si>
    <t>02. 인쇄</t>
  </si>
  <si>
    <t>02. 공예</t>
  </si>
  <si>
    <t>01. 공예</t>
  </si>
  <si>
    <t>02. 귀금속･보석</t>
  </si>
  <si>
    <t>23. 환경･에너지･안전</t>
  </si>
  <si>
    <t>01. 산업환경</t>
  </si>
  <si>
    <t>01. 수질관리</t>
  </si>
  <si>
    <t>02. 대기관리</t>
  </si>
  <si>
    <t>03. 폐기물관리</t>
  </si>
  <si>
    <t>04. 소음진동관리</t>
  </si>
  <si>
    <t>05. 토양․지하수관리</t>
  </si>
  <si>
    <t>02. 환경보건</t>
  </si>
  <si>
    <t>01. 환경보건관리</t>
  </si>
  <si>
    <t>03. 자연환경</t>
  </si>
  <si>
    <t>01. 생태복원･관리</t>
  </si>
  <si>
    <t>04. 환경서비스</t>
  </si>
  <si>
    <t>01. 환경경영</t>
  </si>
  <si>
    <t>02. 환경평가</t>
  </si>
  <si>
    <t>05. 에너지･자원</t>
  </si>
  <si>
    <t>01. 광산조사･탐사</t>
  </si>
  <si>
    <t>02. 광물･석유자원개발･생산</t>
  </si>
  <si>
    <t>03. 광산환경관리</t>
  </si>
  <si>
    <t>04. 광산보안</t>
  </si>
  <si>
    <t>05. 신재생에너지생산</t>
  </si>
  <si>
    <t>06. 에너지관리</t>
  </si>
  <si>
    <t>06. 산업안전</t>
  </si>
  <si>
    <t>01. 산업안전관리</t>
  </si>
  <si>
    <t>02. 산업보건관리</t>
  </si>
  <si>
    <t>03. 비파괴검사</t>
  </si>
  <si>
    <t>24. 농림어업</t>
  </si>
  <si>
    <t>01. 농업</t>
  </si>
  <si>
    <t>01. 작물재배</t>
  </si>
  <si>
    <t>02. 종자생산･유통</t>
  </si>
  <si>
    <t>03. 농촌개발</t>
  </si>
  <si>
    <t>02. 축산</t>
  </si>
  <si>
    <t>01. 축산자원개발</t>
  </si>
  <si>
    <t>02. 사육관리</t>
  </si>
  <si>
    <t>03. 임업</t>
  </si>
  <si>
    <t>01. 산림자원조성</t>
  </si>
  <si>
    <t>02. 산림관리</t>
  </si>
  <si>
    <t>03. 임산물생산･가공</t>
  </si>
  <si>
    <t>04. 수산</t>
  </si>
  <si>
    <t>01. 어업</t>
  </si>
  <si>
    <t>02. 양식</t>
  </si>
  <si>
    <t>03. 수산자원관리</t>
  </si>
  <si>
    <t>04. 어촌개발</t>
  </si>
  <si>
    <t>원격훈련지원금</t>
    <phoneticPr fontId="15" type="noConversion"/>
  </si>
  <si>
    <t>훈련과정
심사등급</t>
    <phoneticPr fontId="15" type="noConversion"/>
  </si>
  <si>
    <t>인터넷</t>
    <phoneticPr fontId="15" type="noConversion"/>
  </si>
  <si>
    <t>스마트</t>
    <phoneticPr fontId="15" type="noConversion"/>
  </si>
  <si>
    <t>우편</t>
    <phoneticPr fontId="15" type="noConversion"/>
  </si>
  <si>
    <t>교수설계유형</t>
    <phoneticPr fontId="24" type="noConversion"/>
  </si>
  <si>
    <t>기술기반유형</t>
    <phoneticPr fontId="24" type="noConversion"/>
  </si>
  <si>
    <t>A</t>
    <phoneticPr fontId="15" type="noConversion"/>
  </si>
  <si>
    <t>B</t>
    <phoneticPr fontId="15" type="noConversion"/>
  </si>
  <si>
    <t>C</t>
    <phoneticPr fontId="15" type="noConversion"/>
  </si>
  <si>
    <t>신청금액</t>
    <phoneticPr fontId="13" type="noConversion"/>
  </si>
  <si>
    <t>승인금액</t>
    <phoneticPr fontId="13" type="noConversion"/>
  </si>
  <si>
    <t>훈련생 활동지원비</t>
    <phoneticPr fontId="13" type="noConversion"/>
  </si>
  <si>
    <t>인당 월 5천원 한도 내 편성</t>
    <phoneticPr fontId="13" type="noConversion"/>
  </si>
  <si>
    <t>인당 5만원 한도 내 편성</t>
    <phoneticPr fontId="13" type="noConversion"/>
  </si>
  <si>
    <t>시설 및 장비사용료</t>
    <phoneticPr fontId="13" type="noConversion"/>
  </si>
  <si>
    <t>공공요금</t>
    <phoneticPr fontId="13" type="noConversion"/>
  </si>
  <si>
    <t>필수 편성</t>
    <phoneticPr fontId="13" type="noConversion"/>
  </si>
  <si>
    <t>훈련비 한도</t>
    <phoneticPr fontId="13" type="noConversion"/>
  </si>
  <si>
    <t>120101</t>
    <phoneticPr fontId="13" type="noConversion"/>
  </si>
  <si>
    <t>이미용서비스</t>
    <phoneticPr fontId="13" type="noConversion"/>
  </si>
  <si>
    <t>교강사비</t>
    <phoneticPr fontId="13" type="noConversion"/>
  </si>
  <si>
    <t>훈련비한도</t>
    <phoneticPr fontId="13" type="noConversion"/>
  </si>
  <si>
    <t>2023년도 내일이룸학교 사업비 내역</t>
    <phoneticPr fontId="13" type="noConversion"/>
  </si>
  <si>
    <t>2023 내일이룸학교 참여 교강사 목록(총괄)</t>
    <phoneticPr fontId="15" type="noConversion"/>
  </si>
  <si>
    <t>기관업무비</t>
    <phoneticPr fontId="13" type="noConversion"/>
  </si>
  <si>
    <t>사업추진비</t>
    <phoneticPr fontId="13" type="noConversion"/>
  </si>
  <si>
    <t>세분류1</t>
    <phoneticPr fontId="13" type="noConversion"/>
  </si>
  <si>
    <t>세분류2</t>
    <phoneticPr fontId="13" type="noConversion"/>
  </si>
  <si>
    <t>예비학교</t>
    <phoneticPr fontId="13" type="noConversion"/>
  </si>
  <si>
    <t>직업훈련</t>
    <phoneticPr fontId="13" type="noConversion"/>
  </si>
  <si>
    <t>업무추진비</t>
    <phoneticPr fontId="13" type="noConversion"/>
  </si>
  <si>
    <t>협의체운영비</t>
    <phoneticPr fontId="13" type="noConversion"/>
  </si>
  <si>
    <t>진로설계</t>
    <phoneticPr fontId="13" type="noConversion"/>
  </si>
  <si>
    <t>취업지원</t>
    <phoneticPr fontId="13" type="noConversion"/>
  </si>
  <si>
    <t>자립역량강화</t>
    <phoneticPr fontId="13" type="noConversion"/>
  </si>
  <si>
    <t>한도초과</t>
    <phoneticPr fontId="13" type="noConversion"/>
  </si>
  <si>
    <t>기준단가</t>
    <phoneticPr fontId="15" type="noConversion"/>
  </si>
  <si>
    <t>훈련생워크숍</t>
    <phoneticPr fontId="13" type="noConversion"/>
  </si>
  <si>
    <t>검정고시 응시지원비</t>
    <phoneticPr fontId="13" type="noConversion"/>
  </si>
  <si>
    <t>자립지원 특강</t>
    <phoneticPr fontId="13" type="noConversion"/>
  </si>
  <si>
    <t>취업지원 특강</t>
    <phoneticPr fontId="13" type="noConversion"/>
  </si>
  <si>
    <t>취업지원 멘토링</t>
    <phoneticPr fontId="13" type="noConversion"/>
  </si>
  <si>
    <t>교양교육비</t>
    <phoneticPr fontId="13" type="noConversion"/>
  </si>
  <si>
    <t>자격증 취득지원비</t>
    <phoneticPr fontId="13" type="noConversion"/>
  </si>
  <si>
    <t>훈련생 워크숍</t>
    <phoneticPr fontId="13" type="noConversion"/>
  </si>
  <si>
    <t>취업지원특강</t>
    <phoneticPr fontId="13" type="noConversion"/>
  </si>
  <si>
    <t>취업지원멘토링</t>
    <phoneticPr fontId="13" type="noConversion"/>
  </si>
  <si>
    <t>검정고시 응시 지원비</t>
    <phoneticPr fontId="13" type="noConversion"/>
  </si>
  <si>
    <t>문화체험</t>
    <phoneticPr fontId="13" type="noConversion"/>
  </si>
  <si>
    <t>단가</t>
    <phoneticPr fontId="13" type="noConversion"/>
  </si>
  <si>
    <t>기간/시간/개수</t>
    <phoneticPr fontId="13" type="noConversion"/>
  </si>
  <si>
    <t>인원수/회차</t>
    <phoneticPr fontId="13" type="noConversion"/>
  </si>
  <si>
    <t>개</t>
    <phoneticPr fontId="13" type="noConversion"/>
  </si>
  <si>
    <t>교통비 및 식대(기숙사 미제공시)</t>
    <phoneticPr fontId="13" type="noConversion"/>
  </si>
  <si>
    <t>2023.03~10(8개월)</t>
    <phoneticPr fontId="13" type="noConversion"/>
  </si>
  <si>
    <t>개월</t>
    <phoneticPr fontId="13" type="noConversion"/>
  </si>
  <si>
    <t>회</t>
    <phoneticPr fontId="13" type="noConversion"/>
  </si>
  <si>
    <t>천원</t>
    <phoneticPr fontId="13" type="noConversion"/>
  </si>
  <si>
    <t>사무용품비</t>
    <phoneticPr fontId="13" type="noConversion"/>
  </si>
  <si>
    <t>시간</t>
    <phoneticPr fontId="13" type="noConversion"/>
  </si>
  <si>
    <t>명</t>
    <phoneticPr fontId="13" type="noConversion"/>
  </si>
  <si>
    <t>상해보험료</t>
    <phoneticPr fontId="13" type="noConversion"/>
  </si>
  <si>
    <t>월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</si>
</sst>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;&quot;△&quot;#,##0;\-\ "/>
  </numFmts>
  <fonts count="36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i/>
      <sz val="11"/>
      <color rgb="FFFF0000"/>
      <name val="맑은 고딕"/>
      <family val="3"/>
      <charset val="129"/>
    </font>
    <font>
      <b/>
      <i/>
      <sz val="10"/>
      <color rgb="FF7F7F7F"/>
      <name val="맑은 고딕"/>
      <family val="3"/>
      <charset val="129"/>
    </font>
    <font>
      <i/>
      <sz val="10"/>
      <color rgb="FF7F7F7F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u/>
      <sz val="25"/>
      <color rgb="FF00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000000"/>
      <name val="한양중고딕"/>
      <family val="3"/>
      <charset val="129"/>
    </font>
    <font>
      <sz val="10"/>
      <color rgb="FF000000"/>
      <name val="한양중고딕"/>
      <family val="3"/>
      <charset val="129"/>
    </font>
    <font>
      <i/>
      <sz val="10"/>
      <color theme="0" tint="-0.499984740745262"/>
      <name val="맑은 고딕"/>
      <family val="3"/>
      <charset val="129"/>
      <scheme val="major"/>
    </font>
    <font>
      <sz val="9"/>
      <color rgb="FF000000"/>
      <name val="한양중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Arial"/>
      <family val="2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name val="나눔명조"/>
      <family val="1"/>
      <charset val="129"/>
    </font>
    <font>
      <b/>
      <sz val="11"/>
      <color rgb="FFFF000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11"/>
      <name val="맑은 고딕"/>
      <family val="3"/>
      <charset val="129"/>
    </font>
    <font>
      <b/>
      <sz val="10"/>
      <color rgb="FF7F7F7F"/>
      <name val="맑은 고딕"/>
      <family val="3"/>
      <charset val="129"/>
    </font>
    <font>
      <sz val="10"/>
      <color rgb="FF7F7F7F"/>
      <name val="맑은 고딕"/>
      <family val="3"/>
      <charset val="129"/>
    </font>
    <font>
      <sz val="11"/>
      <color theme="0" tint="-0.499984740745262"/>
      <name val="맑은 고딕"/>
      <family val="3"/>
      <charset val="129"/>
    </font>
    <font>
      <sz val="10"/>
      <color theme="0" tint="-0.499984740745262"/>
      <name val="맑은 고딕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rgb="FFC6E0B3"/>
        <bgColor rgb="FF000000"/>
      </patternFill>
    </fill>
    <fill>
      <patternFill patternType="solid">
        <fgColor rgb="FFC6E0B3"/>
        <bgColor auto="1"/>
      </patternFill>
    </fill>
    <fill>
      <patternFill patternType="solid">
        <fgColor rgb="FFFFFFFF"/>
        <bgColor auto="1"/>
      </patternFill>
    </fill>
    <fill>
      <patternFill patternType="solid">
        <fgColor rgb="FFDDEBF7"/>
        <bgColor auto="1"/>
      </patternFill>
    </fill>
    <fill>
      <patternFill patternType="solid">
        <fgColor rgb="FFFFD966"/>
        <bgColor auto="1"/>
      </patternFill>
    </fill>
    <fill>
      <patternFill patternType="solid">
        <fgColor rgb="FFE5E5E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59999389629810485"/>
        <bgColor auto="1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90">
    <border>
      <left/>
      <right/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/>
      <bottom/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rgb="FF000000"/>
      </top>
      <bottom style="thin">
        <color rgb="FF000000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rgb="FF000000"/>
      </top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/>
      <right style="thin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/>
      <right/>
      <top style="medium">
        <color indexed="64"/>
      </top>
      <bottom/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/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/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/>
      <diagonal/>
    </border>
    <border diagonalUp="1" diagonalDown="1">
      <left/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/>
      <diagonal/>
    </border>
    <border diagonalUp="1" diagonalDown="1">
      <left/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/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/>
      <top style="thin">
        <color rgb="FF000000"/>
      </top>
      <bottom/>
      <diagonal/>
    </border>
    <border diagonalUp="1" diagonalDown="1"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 diagonalDown="1"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6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41" fontId="2" fillId="2" borderId="9" xfId="1" applyFont="1" applyFill="1" applyBorder="1" applyProtection="1">
      <alignment vertical="center"/>
    </xf>
    <xf numFmtId="41" fontId="5" fillId="2" borderId="9" xfId="1" applyFont="1" applyFill="1" applyBorder="1" applyAlignment="1" applyProtection="1">
      <alignment horizontal="right" vertical="center" wrapText="1"/>
    </xf>
    <xf numFmtId="0" fontId="5" fillId="2" borderId="9" xfId="0" applyFont="1" applyFill="1" applyBorder="1" applyAlignment="1" applyProtection="1">
      <alignment horizontal="right" vertical="center"/>
    </xf>
    <xf numFmtId="41" fontId="5" fillId="2" borderId="9" xfId="1" applyFont="1" applyFill="1" applyBorder="1" applyAlignment="1" applyProtection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Border="1" applyAlignment="1">
      <alignment horizontal="center" vertical="center"/>
    </xf>
    <xf numFmtId="41" fontId="0" fillId="4" borderId="9" xfId="1" applyFont="1" applyFill="1" applyBorder="1" applyAlignment="1" applyProtection="1">
      <alignment horizontal="center" vertical="center" shrinkToFi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1" fontId="3" fillId="0" borderId="15" xfId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vertical="center"/>
    </xf>
    <xf numFmtId="41" fontId="0" fillId="4" borderId="0" xfId="1" applyFont="1" applyFill="1" applyBorder="1" applyAlignment="1" applyProtection="1">
      <alignment vertical="center" shrinkToFit="1"/>
    </xf>
    <xf numFmtId="41" fontId="0" fillId="0" borderId="0" xfId="0" applyNumberFormat="1">
      <alignment vertical="center"/>
    </xf>
    <xf numFmtId="0" fontId="3" fillId="5" borderId="0" xfId="0" applyFont="1" applyFill="1">
      <alignment vertical="center"/>
    </xf>
    <xf numFmtId="0" fontId="9" fillId="5" borderId="0" xfId="0" applyFont="1" applyFill="1">
      <alignment vertical="center"/>
    </xf>
    <xf numFmtId="0" fontId="0" fillId="5" borderId="0" xfId="0" applyFill="1">
      <alignment vertical="center"/>
    </xf>
    <xf numFmtId="0" fontId="3" fillId="0" borderId="2" xfId="0" applyFont="1" applyFill="1" applyBorder="1" applyAlignment="1" applyProtection="1">
      <alignment horizontal="center" vertical="center"/>
    </xf>
    <xf numFmtId="0" fontId="10" fillId="6" borderId="0" xfId="0" applyFont="1" applyFill="1" applyBorder="1" applyAlignment="1" applyProtection="1">
      <alignment horizontal="center" vertical="center"/>
    </xf>
    <xf numFmtId="41" fontId="0" fillId="4" borderId="9" xfId="1" applyFont="1" applyFill="1" applyBorder="1" applyAlignment="1" applyProtection="1">
      <alignment horizontal="center" vertical="center" shrinkToFit="1"/>
    </xf>
    <xf numFmtId="0" fontId="18" fillId="7" borderId="45" xfId="0" applyFont="1" applyFill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/>
    </xf>
    <xf numFmtId="0" fontId="21" fillId="0" borderId="45" xfId="0" applyFont="1" applyBorder="1" applyAlignment="1">
      <alignment horizontal="center" vertical="center" wrapText="1"/>
    </xf>
    <xf numFmtId="0" fontId="0" fillId="0" borderId="45" xfId="0" applyBorder="1">
      <alignment vertical="center"/>
    </xf>
    <xf numFmtId="9" fontId="0" fillId="0" borderId="0" xfId="0" applyNumberFormat="1">
      <alignment vertical="center"/>
    </xf>
    <xf numFmtId="0" fontId="22" fillId="0" borderId="0" xfId="2" applyFont="1">
      <alignment vertical="center"/>
    </xf>
    <xf numFmtId="0" fontId="23" fillId="0" borderId="0" xfId="2" applyFont="1">
      <alignment vertical="center"/>
    </xf>
    <xf numFmtId="0" fontId="22" fillId="0" borderId="0" xfId="2" applyFont="1" applyAlignment="1">
      <alignment horizontal="center" vertical="center"/>
    </xf>
    <xf numFmtId="0" fontId="25" fillId="8" borderId="45" xfId="2" applyFont="1" applyFill="1" applyBorder="1" applyAlignment="1">
      <alignment horizontal="center" vertical="center"/>
    </xf>
    <xf numFmtId="0" fontId="23" fillId="0" borderId="45" xfId="2" applyFont="1" applyBorder="1" applyAlignment="1">
      <alignment horizontal="center" vertical="center"/>
    </xf>
    <xf numFmtId="0" fontId="26" fillId="0" borderId="45" xfId="2" applyFont="1" applyBorder="1" applyAlignment="1">
      <alignment horizontal="justify" vertical="center"/>
    </xf>
    <xf numFmtId="0" fontId="26" fillId="0" borderId="45" xfId="2" applyFont="1" applyBorder="1" applyAlignment="1">
      <alignment horizontal="left" vertical="center"/>
    </xf>
    <xf numFmtId="176" fontId="26" fillId="0" borderId="45" xfId="2" applyNumberFormat="1" applyFont="1" applyBorder="1">
      <alignment vertical="center"/>
    </xf>
    <xf numFmtId="0" fontId="23" fillId="0" borderId="45" xfId="2" applyFont="1" applyBorder="1">
      <alignment vertical="center"/>
    </xf>
    <xf numFmtId="0" fontId="26" fillId="0" borderId="45" xfId="3" applyFont="1" applyBorder="1" applyAlignment="1">
      <alignment horizontal="justify" vertical="center"/>
    </xf>
    <xf numFmtId="0" fontId="26" fillId="0" borderId="45" xfId="3" applyFont="1" applyBorder="1" applyAlignment="1">
      <alignment horizontal="left" vertical="center"/>
    </xf>
    <xf numFmtId="0" fontId="23" fillId="0" borderId="0" xfId="3" applyFont="1">
      <alignment vertical="center"/>
    </xf>
    <xf numFmtId="0" fontId="23" fillId="0" borderId="0" xfId="2" applyFont="1" applyAlignment="1">
      <alignment horizontal="center" vertical="center"/>
    </xf>
    <xf numFmtId="0" fontId="25" fillId="9" borderId="45" xfId="2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0" fillId="0" borderId="0" xfId="0" applyFill="1">
      <alignment vertical="center"/>
    </xf>
    <xf numFmtId="43" fontId="6" fillId="0" borderId="0" xfId="0" applyNumberFormat="1" applyFont="1" applyFill="1" applyBorder="1" applyAlignment="1" applyProtection="1">
      <alignment horizontal="center" vertical="center"/>
    </xf>
    <xf numFmtId="49" fontId="12" fillId="0" borderId="0" xfId="0" applyNumberFormat="1" applyFont="1" applyFill="1" applyBorder="1" applyAlignment="1" applyProtection="1">
      <alignment horizontal="center" vertical="center"/>
    </xf>
    <xf numFmtId="177" fontId="27" fillId="0" borderId="0" xfId="0" applyNumberFormat="1" applyFont="1" applyBorder="1" applyAlignment="1">
      <alignment vertical="center" shrinkToFit="1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1" fontId="7" fillId="11" borderId="3" xfId="0" applyNumberFormat="1" applyFont="1" applyFill="1" applyBorder="1" applyAlignment="1" applyProtection="1">
      <alignment horizontal="center" vertical="center"/>
    </xf>
    <xf numFmtId="41" fontId="7" fillId="10" borderId="1" xfId="1" applyFont="1" applyFill="1" applyBorder="1" applyProtection="1">
      <alignment vertical="center"/>
    </xf>
    <xf numFmtId="41" fontId="8" fillId="10" borderId="1" xfId="1" applyFont="1" applyFill="1" applyBorder="1" applyAlignment="1" applyProtection="1">
      <alignment horizontal="right" vertical="center" wrapText="1"/>
    </xf>
    <xf numFmtId="41" fontId="8" fillId="11" borderId="1" xfId="0" applyNumberFormat="1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4" fillId="0" borderId="56" xfId="0" applyFont="1" applyFill="1" applyBorder="1" applyAlignment="1">
      <alignment horizontal="center" vertical="center" wrapText="1"/>
    </xf>
    <xf numFmtId="41" fontId="3" fillId="12" borderId="11" xfId="0" applyNumberFormat="1" applyFont="1" applyFill="1" applyBorder="1" applyAlignment="1" applyProtection="1">
      <alignment horizontal="center" vertical="center"/>
    </xf>
    <xf numFmtId="0" fontId="3" fillId="12" borderId="11" xfId="0" applyFont="1" applyFill="1" applyBorder="1" applyAlignment="1" applyProtection="1">
      <alignment horizontal="center" vertical="center"/>
    </xf>
    <xf numFmtId="41" fontId="3" fillId="13" borderId="2" xfId="1" applyNumberFormat="1" applyFont="1" applyFill="1" applyBorder="1" applyProtection="1">
      <alignment vertical="center"/>
    </xf>
    <xf numFmtId="0" fontId="3" fillId="12" borderId="12" xfId="0" applyFont="1" applyFill="1" applyBorder="1" applyAlignment="1" applyProtection="1">
      <alignment horizontal="center" vertical="center"/>
    </xf>
    <xf numFmtId="41" fontId="3" fillId="13" borderId="2" xfId="1" applyFont="1" applyFill="1" applyBorder="1" applyProtection="1">
      <alignment vertical="center"/>
    </xf>
    <xf numFmtId="0" fontId="4" fillId="13" borderId="21" xfId="0" applyFont="1" applyFill="1" applyBorder="1" applyAlignment="1" applyProtection="1">
      <alignment vertical="center"/>
    </xf>
    <xf numFmtId="0" fontId="4" fillId="13" borderId="22" xfId="0" applyFont="1" applyFill="1" applyBorder="1" applyAlignment="1" applyProtection="1">
      <alignment vertical="center"/>
    </xf>
    <xf numFmtId="41" fontId="3" fillId="12" borderId="12" xfId="0" applyNumberFormat="1" applyFont="1" applyFill="1" applyBorder="1" applyAlignment="1" applyProtection="1">
      <alignment horizontal="center" vertical="center"/>
    </xf>
    <xf numFmtId="41" fontId="3" fillId="12" borderId="2" xfId="1" applyFont="1" applyFill="1" applyBorder="1" applyProtection="1">
      <alignment vertical="center"/>
    </xf>
    <xf numFmtId="0" fontId="4" fillId="12" borderId="21" xfId="0" applyFont="1" applyFill="1" applyBorder="1" applyAlignment="1" applyProtection="1">
      <alignment vertical="center"/>
    </xf>
    <xf numFmtId="0" fontId="4" fillId="12" borderId="22" xfId="0" applyFont="1" applyFill="1" applyBorder="1" applyAlignment="1" applyProtection="1">
      <alignment vertical="center"/>
    </xf>
    <xf numFmtId="41" fontId="3" fillId="12" borderId="2" xfId="0" applyNumberFormat="1" applyFont="1" applyFill="1" applyBorder="1" applyAlignment="1" applyProtection="1">
      <alignment horizontal="center" vertical="center"/>
    </xf>
    <xf numFmtId="0" fontId="3" fillId="12" borderId="2" xfId="0" applyFont="1" applyFill="1" applyBorder="1" applyAlignment="1" applyProtection="1">
      <alignment horizontal="center" vertical="center"/>
    </xf>
    <xf numFmtId="41" fontId="3" fillId="12" borderId="18" xfId="0" applyNumberFormat="1" applyFont="1" applyFill="1" applyBorder="1" applyAlignment="1" applyProtection="1">
      <alignment horizontal="center" vertical="center"/>
    </xf>
    <xf numFmtId="0" fontId="3" fillId="12" borderId="18" xfId="0" applyFont="1" applyFill="1" applyBorder="1" applyAlignment="1" applyProtection="1">
      <alignment horizontal="center" vertical="center"/>
    </xf>
    <xf numFmtId="41" fontId="3" fillId="12" borderId="19" xfId="1" applyFont="1" applyFill="1" applyBorder="1" applyProtection="1">
      <alignment vertical="center"/>
    </xf>
    <xf numFmtId="41" fontId="3" fillId="13" borderId="19" xfId="1" applyFont="1" applyFill="1" applyBorder="1" applyProtection="1">
      <alignment vertical="center"/>
    </xf>
    <xf numFmtId="41" fontId="3" fillId="12" borderId="2" xfId="1" applyNumberFormat="1" applyFont="1" applyFill="1" applyBorder="1" applyProtection="1">
      <alignment vertical="center"/>
    </xf>
    <xf numFmtId="41" fontId="3" fillId="12" borderId="14" xfId="1" applyFont="1" applyFill="1" applyBorder="1" applyProtection="1">
      <alignment vertical="center"/>
    </xf>
    <xf numFmtId="0" fontId="28" fillId="14" borderId="61" xfId="0" applyFont="1" applyFill="1" applyBorder="1" applyAlignment="1">
      <alignment vertical="center"/>
    </xf>
    <xf numFmtId="0" fontId="28" fillId="14" borderId="55" xfId="0" applyFont="1" applyFill="1" applyBorder="1" applyAlignment="1">
      <alignment horizontal="center" vertical="center"/>
    </xf>
    <xf numFmtId="0" fontId="12" fillId="0" borderId="5" xfId="0" applyFont="1" applyFill="1" applyBorder="1" applyAlignment="1" applyProtection="1">
      <alignment horizontal="left" vertical="center"/>
    </xf>
    <xf numFmtId="0" fontId="12" fillId="0" borderId="46" xfId="0" applyFont="1" applyFill="1" applyBorder="1" applyAlignment="1" applyProtection="1">
      <alignment horizontal="left" vertical="center"/>
    </xf>
    <xf numFmtId="0" fontId="23" fillId="15" borderId="45" xfId="2" applyFont="1" applyFill="1" applyBorder="1" applyAlignment="1">
      <alignment horizontal="center" vertical="center"/>
    </xf>
    <xf numFmtId="0" fontId="25" fillId="14" borderId="45" xfId="2" applyFont="1" applyFill="1" applyBorder="1" applyAlignment="1">
      <alignment horizontal="center" vertical="center"/>
    </xf>
    <xf numFmtId="0" fontId="25" fillId="14" borderId="45" xfId="2" applyFont="1" applyFill="1" applyBorder="1" applyAlignment="1">
      <alignment horizontal="center" vertical="center" wrapText="1"/>
    </xf>
    <xf numFmtId="0" fontId="29" fillId="0" borderId="0" xfId="2" applyFont="1" applyAlignment="1">
      <alignment horizontal="left" vertical="center"/>
    </xf>
    <xf numFmtId="0" fontId="0" fillId="0" borderId="0" xfId="0" applyBorder="1">
      <alignment vertical="center"/>
    </xf>
    <xf numFmtId="0" fontId="12" fillId="0" borderId="64" xfId="0" applyFont="1" applyBorder="1" applyAlignment="1">
      <alignment horizontal="left" vertical="center"/>
    </xf>
    <xf numFmtId="177" fontId="27" fillId="0" borderId="65" xfId="0" applyNumberFormat="1" applyFont="1" applyBorder="1" applyAlignment="1">
      <alignment vertical="center" shrinkToFit="1"/>
    </xf>
    <xf numFmtId="0" fontId="12" fillId="0" borderId="47" xfId="0" applyFont="1" applyBorder="1">
      <alignment vertical="center"/>
    </xf>
    <xf numFmtId="41" fontId="30" fillId="0" borderId="66" xfId="1" applyFont="1" applyBorder="1">
      <alignment vertical="center"/>
    </xf>
    <xf numFmtId="0" fontId="5" fillId="0" borderId="32" xfId="0" applyFont="1" applyFill="1" applyBorder="1" applyAlignment="1" applyProtection="1">
      <alignment horizontal="center" vertical="center"/>
    </xf>
    <xf numFmtId="0" fontId="5" fillId="0" borderId="33" xfId="0" applyFont="1" applyFill="1" applyBorder="1" applyAlignment="1" applyProtection="1">
      <alignment horizontal="center" vertical="center"/>
    </xf>
    <xf numFmtId="0" fontId="4" fillId="0" borderId="45" xfId="0" applyFont="1" applyFill="1" applyBorder="1" applyAlignment="1">
      <alignment horizontal="center" vertical="center" wrapText="1"/>
    </xf>
    <xf numFmtId="0" fontId="4" fillId="0" borderId="68" xfId="0" applyFont="1" applyFill="1" applyBorder="1" applyAlignment="1">
      <alignment horizontal="center" vertical="center" wrapText="1"/>
    </xf>
    <xf numFmtId="0" fontId="4" fillId="0" borderId="69" xfId="0" applyFont="1" applyFill="1" applyBorder="1" applyAlignment="1">
      <alignment horizontal="center" vertical="center" wrapText="1"/>
    </xf>
    <xf numFmtId="0" fontId="4" fillId="16" borderId="1" xfId="0" applyFont="1" applyFill="1" applyBorder="1" applyAlignment="1">
      <alignment horizontal="center" vertical="center"/>
    </xf>
    <xf numFmtId="0" fontId="4" fillId="16" borderId="10" xfId="0" applyFont="1" applyFill="1" applyBorder="1" applyAlignment="1">
      <alignment horizontal="center" vertical="center" wrapText="1"/>
    </xf>
    <xf numFmtId="0" fontId="28" fillId="14" borderId="55" xfId="0" applyFont="1" applyFill="1" applyBorder="1" applyAlignment="1">
      <alignment horizontal="center" vertical="center"/>
    </xf>
    <xf numFmtId="0" fontId="5" fillId="0" borderId="32" xfId="0" applyFont="1" applyFill="1" applyBorder="1" applyAlignment="1" applyProtection="1">
      <alignment horizontal="center" vertical="center"/>
    </xf>
    <xf numFmtId="0" fontId="5" fillId="0" borderId="33" xfId="0" applyFont="1" applyFill="1" applyBorder="1" applyAlignment="1" applyProtection="1">
      <alignment horizontal="center" vertical="center"/>
    </xf>
    <xf numFmtId="0" fontId="3" fillId="12" borderId="18" xfId="0" applyFont="1" applyFill="1" applyBorder="1" applyAlignment="1" applyProtection="1">
      <alignment horizontal="center" vertical="center"/>
    </xf>
    <xf numFmtId="0" fontId="3" fillId="12" borderId="12" xfId="0" applyFont="1" applyFill="1" applyBorder="1" applyAlignment="1" applyProtection="1">
      <alignment horizontal="center" vertical="center"/>
    </xf>
    <xf numFmtId="0" fontId="3" fillId="12" borderId="2" xfId="0" applyFont="1" applyFill="1" applyBorder="1" applyAlignment="1" applyProtection="1">
      <alignment horizontal="center" vertical="center"/>
    </xf>
    <xf numFmtId="41" fontId="8" fillId="11" borderId="64" xfId="0" applyNumberFormat="1" applyFont="1" applyFill="1" applyBorder="1" applyAlignment="1">
      <alignment vertical="center" wrapText="1"/>
    </xf>
    <xf numFmtId="43" fontId="31" fillId="17" borderId="63" xfId="0" applyNumberFormat="1" applyFont="1" applyFill="1" applyBorder="1" applyAlignment="1" applyProtection="1">
      <alignment vertical="center"/>
    </xf>
    <xf numFmtId="43" fontId="31" fillId="17" borderId="62" xfId="0" applyNumberFormat="1" applyFont="1" applyFill="1" applyBorder="1" applyAlignment="1" applyProtection="1">
      <alignment vertical="center"/>
    </xf>
    <xf numFmtId="41" fontId="12" fillId="17" borderId="47" xfId="1" applyFill="1" applyBorder="1" applyAlignment="1">
      <alignment vertical="center"/>
    </xf>
    <xf numFmtId="41" fontId="12" fillId="17" borderId="48" xfId="1" applyFill="1" applyBorder="1" applyAlignment="1">
      <alignment vertical="center"/>
    </xf>
    <xf numFmtId="0" fontId="4" fillId="0" borderId="49" xfId="0" applyFont="1" applyFill="1" applyBorder="1" applyAlignment="1">
      <alignment horizontal="center" vertical="center" wrapText="1"/>
    </xf>
    <xf numFmtId="49" fontId="12" fillId="8" borderId="31" xfId="0" quotePrefix="1" applyNumberFormat="1" applyFont="1" applyFill="1" applyBorder="1" applyAlignment="1" applyProtection="1">
      <alignment horizontal="center" vertical="center"/>
    </xf>
    <xf numFmtId="43" fontId="30" fillId="8" borderId="8" xfId="0" applyNumberFormat="1" applyFont="1" applyFill="1" applyBorder="1" applyAlignment="1" applyProtection="1">
      <alignment horizontal="center" vertical="center"/>
    </xf>
    <xf numFmtId="0" fontId="3" fillId="0" borderId="11" xfId="0" applyFont="1" applyFill="1" applyBorder="1" applyAlignment="1" applyProtection="1">
      <alignment horizontal="center" vertical="center"/>
    </xf>
    <xf numFmtId="41" fontId="3" fillId="0" borderId="11" xfId="1" applyFont="1" applyFill="1" applyBorder="1" applyAlignment="1" applyProtection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84" xfId="0" applyFont="1" applyBorder="1" applyAlignment="1">
      <alignment horizontal="center" vertical="center"/>
    </xf>
    <xf numFmtId="0" fontId="3" fillId="0" borderId="30" xfId="0" applyFont="1" applyFill="1" applyBorder="1" applyAlignment="1" applyProtection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41" fontId="3" fillId="12" borderId="26" xfId="0" applyNumberFormat="1" applyFont="1" applyFill="1" applyBorder="1" applyAlignment="1" applyProtection="1">
      <alignment horizontal="center" vertical="center"/>
    </xf>
    <xf numFmtId="0" fontId="3" fillId="12" borderId="26" xfId="0" applyFont="1" applyFill="1" applyBorder="1" applyAlignment="1" applyProtection="1">
      <alignment horizontal="center" vertical="center"/>
    </xf>
    <xf numFmtId="41" fontId="32" fillId="3" borderId="3" xfId="0" applyNumberFormat="1" applyFont="1" applyFill="1" applyBorder="1" applyAlignment="1" applyProtection="1">
      <alignment horizontal="center" vertical="center"/>
    </xf>
    <xf numFmtId="0" fontId="32" fillId="3" borderId="1" xfId="0" applyFont="1" applyFill="1" applyBorder="1" applyAlignment="1" applyProtection="1">
      <alignment horizontal="center" vertical="center"/>
    </xf>
    <xf numFmtId="41" fontId="32" fillId="2" borderId="1" xfId="1" applyFont="1" applyFill="1" applyBorder="1" applyProtection="1">
      <alignment vertical="center"/>
    </xf>
    <xf numFmtId="41" fontId="33" fillId="2" borderId="1" xfId="1" applyFont="1" applyFill="1" applyBorder="1" applyAlignment="1" applyProtection="1">
      <alignment horizontal="right" vertical="center" wrapText="1"/>
    </xf>
    <xf numFmtId="0" fontId="33" fillId="2" borderId="1" xfId="0" applyFont="1" applyFill="1" applyBorder="1" applyAlignment="1" applyProtection="1">
      <alignment horizontal="right" vertical="center"/>
    </xf>
    <xf numFmtId="41" fontId="33" fillId="2" borderId="1" xfId="1" applyFont="1" applyFill="1" applyBorder="1" applyAlignment="1" applyProtection="1">
      <alignment horizontal="right" vertical="center"/>
    </xf>
    <xf numFmtId="41" fontId="32" fillId="3" borderId="15" xfId="0" applyNumberFormat="1" applyFont="1" applyFill="1" applyBorder="1" applyAlignment="1" applyProtection="1">
      <alignment horizontal="center" vertical="center"/>
    </xf>
    <xf numFmtId="0" fontId="32" fillId="3" borderId="9" xfId="0" applyFont="1" applyFill="1" applyBorder="1" applyAlignment="1" applyProtection="1">
      <alignment horizontal="center" vertical="center"/>
    </xf>
    <xf numFmtId="41" fontId="32" fillId="2" borderId="9" xfId="1" applyFont="1" applyFill="1" applyBorder="1" applyProtection="1">
      <alignment vertical="center"/>
    </xf>
    <xf numFmtId="41" fontId="33" fillId="2" borderId="9" xfId="1" applyFont="1" applyFill="1" applyBorder="1" applyAlignment="1" applyProtection="1">
      <alignment horizontal="right" vertical="center" wrapText="1"/>
    </xf>
    <xf numFmtId="0" fontId="33" fillId="2" borderId="9" xfId="0" applyFont="1" applyFill="1" applyBorder="1" applyAlignment="1" applyProtection="1">
      <alignment horizontal="right" vertical="center"/>
    </xf>
    <xf numFmtId="41" fontId="33" fillId="2" borderId="9" xfId="1" applyFont="1" applyFill="1" applyBorder="1" applyAlignment="1" applyProtection="1">
      <alignment horizontal="right" vertical="center"/>
    </xf>
    <xf numFmtId="41" fontId="33" fillId="3" borderId="1" xfId="0" applyNumberFormat="1" applyFont="1" applyFill="1" applyBorder="1" applyAlignment="1">
      <alignment horizontal="center" vertical="center" wrapText="1"/>
    </xf>
    <xf numFmtId="0" fontId="33" fillId="3" borderId="1" xfId="0" applyFont="1" applyFill="1" applyBorder="1" applyAlignment="1">
      <alignment horizontal="center" vertical="center" wrapText="1"/>
    </xf>
    <xf numFmtId="41" fontId="33" fillId="3" borderId="17" xfId="0" applyNumberFormat="1" applyFont="1" applyFill="1" applyBorder="1" applyAlignment="1">
      <alignment horizontal="center" vertical="center" wrapText="1"/>
    </xf>
    <xf numFmtId="41" fontId="33" fillId="3" borderId="49" xfId="0" applyNumberFormat="1" applyFont="1" applyFill="1" applyBorder="1" applyAlignment="1">
      <alignment horizontal="center" vertical="center" wrapText="1"/>
    </xf>
    <xf numFmtId="0" fontId="33" fillId="3" borderId="1" xfId="0" applyFont="1" applyFill="1" applyBorder="1" applyAlignment="1">
      <alignment vertical="center" wrapText="1"/>
    </xf>
    <xf numFmtId="41" fontId="33" fillId="3" borderId="45" xfId="0" applyNumberFormat="1" applyFont="1" applyFill="1" applyBorder="1" applyAlignment="1">
      <alignment vertical="center" wrapText="1"/>
    </xf>
    <xf numFmtId="41" fontId="33" fillId="3" borderId="14" xfId="0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vertical="center"/>
    </xf>
    <xf numFmtId="0" fontId="34" fillId="3" borderId="4" xfId="0" applyFont="1" applyFill="1" applyBorder="1" applyAlignment="1">
      <alignment horizontal="center" vertical="center"/>
    </xf>
    <xf numFmtId="41" fontId="35" fillId="2" borderId="1" xfId="1" applyFont="1" applyFill="1" applyBorder="1" applyProtection="1">
      <alignment vertical="center"/>
    </xf>
    <xf numFmtId="41" fontId="35" fillId="2" borderId="1" xfId="1" applyFont="1" applyFill="1" applyBorder="1" applyAlignment="1" applyProtection="1">
      <alignment horizontal="right" vertical="center" wrapText="1"/>
    </xf>
    <xf numFmtId="0" fontId="35" fillId="2" borderId="1" xfId="0" applyFont="1" applyFill="1" applyBorder="1" applyAlignment="1" applyProtection="1">
      <alignment horizontal="right" vertical="center"/>
    </xf>
    <xf numFmtId="41" fontId="35" fillId="2" borderId="1" xfId="1" applyFont="1" applyFill="1" applyBorder="1" applyAlignment="1" applyProtection="1">
      <alignment horizontal="right" vertical="center"/>
    </xf>
    <xf numFmtId="0" fontId="3" fillId="0" borderId="63" xfId="0" applyFont="1" applyFill="1" applyBorder="1" applyAlignment="1" applyProtection="1">
      <alignment horizontal="center" vertical="center"/>
    </xf>
    <xf numFmtId="0" fontId="3" fillId="0" borderId="64" xfId="0" applyFont="1" applyFill="1" applyBorder="1" applyAlignment="1" applyProtection="1">
      <alignment horizontal="center" vertical="center"/>
    </xf>
    <xf numFmtId="0" fontId="3" fillId="0" borderId="47" xfId="0" applyFont="1" applyFill="1" applyBorder="1" applyAlignment="1" applyProtection="1">
      <alignment horizontal="center" vertical="center"/>
    </xf>
    <xf numFmtId="0" fontId="3" fillId="0" borderId="61" xfId="0" applyFont="1" applyFill="1" applyBorder="1" applyAlignment="1" applyProtection="1">
      <alignment horizontal="center" vertical="center"/>
    </xf>
    <xf numFmtId="0" fontId="3" fillId="0" borderId="45" xfId="0" applyFont="1" applyFill="1" applyBorder="1" applyAlignment="1" applyProtection="1">
      <alignment horizontal="center" vertical="center"/>
    </xf>
    <xf numFmtId="0" fontId="3" fillId="0" borderId="89" xfId="0" applyFont="1" applyFill="1" applyBorder="1" applyAlignment="1" applyProtection="1">
      <alignment horizontal="center" vertical="center"/>
    </xf>
    <xf numFmtId="41" fontId="3" fillId="0" borderId="45" xfId="1" applyFont="1" applyFill="1" applyBorder="1" applyAlignment="1" applyProtection="1">
      <alignment horizontal="center" vertical="center"/>
    </xf>
    <xf numFmtId="41" fontId="3" fillId="0" borderId="89" xfId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1" xfId="0" applyFont="1" applyFill="1" applyBorder="1" applyAlignment="1" applyProtection="1">
      <alignment horizontal="center" vertical="center"/>
    </xf>
    <xf numFmtId="0" fontId="3" fillId="0" borderId="22" xfId="0" applyFont="1" applyFill="1" applyBorder="1" applyAlignment="1" applyProtection="1">
      <alignment horizontal="center" vertical="center"/>
    </xf>
    <xf numFmtId="41" fontId="0" fillId="14" borderId="9" xfId="1" applyFont="1" applyFill="1" applyBorder="1" applyAlignment="1" applyProtection="1">
      <alignment horizontal="center" vertical="center" shrinkToFit="1"/>
    </xf>
    <xf numFmtId="41" fontId="0" fillId="4" borderId="23" xfId="1" applyFont="1" applyFill="1" applyBorder="1" applyAlignment="1" applyProtection="1">
      <alignment horizontal="center" vertical="center" shrinkToFit="1"/>
    </xf>
    <xf numFmtId="41" fontId="0" fillId="4" borderId="24" xfId="1" applyFont="1" applyFill="1" applyBorder="1" applyAlignment="1" applyProtection="1">
      <alignment horizontal="center" vertical="center" shrinkToFit="1"/>
    </xf>
    <xf numFmtId="0" fontId="4" fillId="13" borderId="43" xfId="0" applyFont="1" applyFill="1" applyBorder="1" applyAlignment="1" applyProtection="1">
      <alignment horizontal="center" vertical="center"/>
    </xf>
    <xf numFmtId="0" fontId="4" fillId="13" borderId="39" xfId="0" applyFont="1" applyFill="1" applyBorder="1" applyAlignment="1" applyProtection="1">
      <alignment horizontal="center" vertical="center"/>
    </xf>
    <xf numFmtId="0" fontId="4" fillId="13" borderId="44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31" xfId="0" applyFont="1" applyFill="1" applyBorder="1" applyAlignment="1" applyProtection="1">
      <alignment horizontal="center" vertical="center"/>
    </xf>
    <xf numFmtId="0" fontId="28" fillId="14" borderId="54" xfId="0" applyFont="1" applyFill="1" applyBorder="1" applyAlignment="1">
      <alignment horizontal="center" vertical="center"/>
    </xf>
    <xf numFmtId="0" fontId="28" fillId="14" borderId="55" xfId="0" applyFont="1" applyFill="1" applyBorder="1" applyAlignment="1">
      <alignment horizontal="center" vertical="center"/>
    </xf>
    <xf numFmtId="0" fontId="28" fillId="17" borderId="54" xfId="0" applyFont="1" applyFill="1" applyBorder="1" applyAlignment="1" applyProtection="1">
      <alignment horizontal="center" vertical="center"/>
    </xf>
    <xf numFmtId="0" fontId="28" fillId="17" borderId="55" xfId="0" applyFont="1" applyFill="1" applyBorder="1" applyAlignment="1" applyProtection="1">
      <alignment horizontal="center" vertical="center"/>
    </xf>
    <xf numFmtId="0" fontId="28" fillId="17" borderId="54" xfId="0" applyFont="1" applyFill="1" applyBorder="1" applyAlignment="1">
      <alignment horizontal="center" vertical="center"/>
    </xf>
    <xf numFmtId="0" fontId="28" fillId="17" borderId="55" xfId="0" applyFont="1" applyFill="1" applyBorder="1" applyAlignment="1">
      <alignment horizontal="center" vertical="center"/>
    </xf>
    <xf numFmtId="0" fontId="28" fillId="14" borderId="54" xfId="0" applyFont="1" applyFill="1" applyBorder="1" applyAlignment="1" applyProtection="1">
      <alignment horizontal="center" vertical="center"/>
    </xf>
    <xf numFmtId="0" fontId="28" fillId="14" borderId="55" xfId="0" applyFont="1" applyFill="1" applyBorder="1" applyAlignment="1" applyProtection="1">
      <alignment horizontal="center" vertical="center"/>
    </xf>
    <xf numFmtId="0" fontId="5" fillId="14" borderId="1" xfId="0" applyFont="1" applyFill="1" applyBorder="1" applyAlignment="1" applyProtection="1">
      <alignment horizontal="center" vertical="center"/>
    </xf>
    <xf numFmtId="0" fontId="5" fillId="14" borderId="31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5" fillId="0" borderId="32" xfId="0" applyFont="1" applyFill="1" applyBorder="1" applyAlignment="1" applyProtection="1">
      <alignment horizontal="center" vertical="center"/>
    </xf>
    <xf numFmtId="0" fontId="5" fillId="0" borderId="33" xfId="0" applyFont="1" applyFill="1" applyBorder="1" applyAlignment="1" applyProtection="1">
      <alignment horizontal="center" vertical="center"/>
    </xf>
    <xf numFmtId="41" fontId="8" fillId="11" borderId="76" xfId="0" applyNumberFormat="1" applyFont="1" applyFill="1" applyBorder="1" applyAlignment="1">
      <alignment horizontal="center" vertical="center" wrapText="1"/>
    </xf>
    <xf numFmtId="41" fontId="8" fillId="11" borderId="77" xfId="0" applyNumberFormat="1" applyFont="1" applyFill="1" applyBorder="1" applyAlignment="1">
      <alignment horizontal="center" vertical="center" wrapText="1"/>
    </xf>
    <xf numFmtId="0" fontId="5" fillId="14" borderId="74" xfId="0" applyFont="1" applyFill="1" applyBorder="1" applyAlignment="1" applyProtection="1">
      <alignment horizontal="center" vertical="center"/>
    </xf>
    <xf numFmtId="0" fontId="5" fillId="14" borderId="75" xfId="0" applyFont="1" applyFill="1" applyBorder="1" applyAlignment="1" applyProtection="1">
      <alignment horizontal="center" vertical="center"/>
    </xf>
    <xf numFmtId="0" fontId="4" fillId="12" borderId="14" xfId="0" applyFont="1" applyFill="1" applyBorder="1" applyAlignment="1" applyProtection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3" fillId="0" borderId="26" xfId="0" applyFont="1" applyFill="1" applyBorder="1" applyAlignment="1" applyProtection="1">
      <alignment horizontal="center" vertical="center"/>
    </xf>
    <xf numFmtId="0" fontId="3" fillId="0" borderId="87" xfId="0" applyFont="1" applyFill="1" applyBorder="1" applyAlignment="1" applyProtection="1">
      <alignment horizontal="center" vertical="center"/>
    </xf>
    <xf numFmtId="41" fontId="3" fillId="0" borderId="25" xfId="1" applyFont="1" applyFill="1" applyBorder="1" applyAlignment="1" applyProtection="1">
      <alignment horizontal="center" vertical="center"/>
    </xf>
    <xf numFmtId="41" fontId="3" fillId="0" borderId="20" xfId="1" applyFont="1" applyFill="1" applyBorder="1" applyAlignment="1" applyProtection="1">
      <alignment horizontal="center" vertical="center"/>
    </xf>
    <xf numFmtId="41" fontId="3" fillId="0" borderId="26" xfId="1" applyFont="1" applyFill="1" applyBorder="1" applyAlignment="1" applyProtection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9" xfId="0" applyFont="1" applyFill="1" applyBorder="1" applyAlignment="1" applyProtection="1">
      <alignment horizontal="center" vertical="center"/>
    </xf>
    <xf numFmtId="0" fontId="3" fillId="12" borderId="38" xfId="0" applyFont="1" applyFill="1" applyBorder="1" applyAlignment="1" applyProtection="1">
      <alignment horizontal="center" vertical="center"/>
    </xf>
    <xf numFmtId="0" fontId="3" fillId="12" borderId="39" xfId="0" applyFont="1" applyFill="1" applyBorder="1" applyAlignment="1" applyProtection="1">
      <alignment horizontal="center" vertical="center"/>
    </xf>
    <xf numFmtId="0" fontId="3" fillId="12" borderId="18" xfId="0" applyFont="1" applyFill="1" applyBorder="1" applyAlignment="1" applyProtection="1">
      <alignment horizontal="center" vertical="center"/>
    </xf>
    <xf numFmtId="0" fontId="3" fillId="0" borderId="40" xfId="0" applyFont="1" applyFill="1" applyBorder="1" applyAlignment="1" applyProtection="1">
      <alignment horizontal="center" vertical="center"/>
    </xf>
    <xf numFmtId="0" fontId="3" fillId="0" borderId="41" xfId="0" applyFont="1" applyFill="1" applyBorder="1" applyAlignment="1" applyProtection="1">
      <alignment horizontal="center" vertical="center"/>
    </xf>
    <xf numFmtId="0" fontId="3" fillId="0" borderId="42" xfId="0" applyFont="1" applyFill="1" applyBorder="1" applyAlignment="1" applyProtection="1">
      <alignment horizontal="center" vertical="center"/>
    </xf>
    <xf numFmtId="0" fontId="3" fillId="12" borderId="22" xfId="0" applyFont="1" applyFill="1" applyBorder="1" applyAlignment="1" applyProtection="1">
      <alignment horizontal="center" vertical="center"/>
    </xf>
    <xf numFmtId="0" fontId="3" fillId="12" borderId="12" xfId="0" applyFont="1" applyFill="1" applyBorder="1" applyAlignment="1" applyProtection="1">
      <alignment horizontal="center" vertical="center"/>
    </xf>
    <xf numFmtId="0" fontId="3" fillId="12" borderId="2" xfId="0" applyFont="1" applyFill="1" applyBorder="1" applyAlignment="1" applyProtection="1">
      <alignment horizontal="center" vertical="center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12" borderId="86" xfId="0" applyFont="1" applyFill="1" applyBorder="1" applyAlignment="1" applyProtection="1">
      <alignment horizontal="center" vertical="center"/>
    </xf>
    <xf numFmtId="0" fontId="3" fillId="12" borderId="26" xfId="0" applyFont="1" applyFill="1" applyBorder="1" applyAlignment="1" applyProtection="1">
      <alignment horizontal="center" vertical="center"/>
    </xf>
    <xf numFmtId="0" fontId="4" fillId="12" borderId="43" xfId="0" applyFont="1" applyFill="1" applyBorder="1" applyAlignment="1" applyProtection="1">
      <alignment horizontal="center" vertical="center"/>
    </xf>
    <xf numFmtId="0" fontId="4" fillId="12" borderId="39" xfId="0" applyFont="1" applyFill="1" applyBorder="1" applyAlignment="1" applyProtection="1">
      <alignment horizontal="center" vertical="center"/>
    </xf>
    <xf numFmtId="0" fontId="4" fillId="12" borderId="44" xfId="0" applyFont="1" applyFill="1" applyBorder="1" applyAlignment="1" applyProtection="1">
      <alignment horizontal="center" vertical="center"/>
    </xf>
    <xf numFmtId="0" fontId="5" fillId="0" borderId="74" xfId="0" applyFont="1" applyFill="1" applyBorder="1" applyAlignment="1" applyProtection="1">
      <alignment horizontal="center" vertical="center"/>
    </xf>
    <xf numFmtId="0" fontId="5" fillId="0" borderId="75" xfId="0" applyFont="1" applyFill="1" applyBorder="1" applyAlignment="1" applyProtection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4" fillId="0" borderId="27" xfId="0" applyFont="1" applyFill="1" applyBorder="1" applyAlignment="1" applyProtection="1">
      <alignment horizontal="center" vertical="center"/>
    </xf>
    <xf numFmtId="0" fontId="4" fillId="0" borderId="28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29" xfId="0" applyFont="1" applyFill="1" applyBorder="1" applyAlignment="1" applyProtection="1">
      <alignment horizontal="center" vertical="center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15" xfId="0" applyFont="1" applyFill="1" applyBorder="1" applyAlignment="1" applyProtection="1">
      <alignment horizontal="center" vertical="center"/>
    </xf>
    <xf numFmtId="0" fontId="10" fillId="6" borderId="0" xfId="0" applyFont="1" applyFill="1" applyBorder="1" applyAlignment="1" applyProtection="1">
      <alignment horizontal="center" vertical="center"/>
    </xf>
    <xf numFmtId="0" fontId="3" fillId="0" borderId="34" xfId="0" applyFont="1" applyFill="1" applyBorder="1" applyAlignment="1" applyProtection="1">
      <alignment horizontal="center" vertical="center"/>
    </xf>
    <xf numFmtId="41" fontId="0" fillId="4" borderId="35" xfId="1" applyFont="1" applyFill="1" applyBorder="1" applyAlignment="1" applyProtection="1">
      <alignment horizontal="center" vertical="center" shrinkToFit="1"/>
    </xf>
    <xf numFmtId="0" fontId="32" fillId="3" borderId="27" xfId="0" applyFont="1" applyFill="1" applyBorder="1" applyAlignment="1" applyProtection="1">
      <alignment horizontal="center" vertical="center"/>
    </xf>
    <xf numFmtId="0" fontId="32" fillId="3" borderId="28" xfId="0" applyFont="1" applyFill="1" applyBorder="1" applyAlignment="1" applyProtection="1">
      <alignment horizontal="center" vertical="center"/>
    </xf>
    <xf numFmtId="0" fontId="32" fillId="3" borderId="3" xfId="0" applyFont="1" applyFill="1" applyBorder="1" applyAlignment="1" applyProtection="1">
      <alignment horizontal="center" vertical="center"/>
    </xf>
    <xf numFmtId="0" fontId="32" fillId="3" borderId="29" xfId="0" applyFont="1" applyFill="1" applyBorder="1" applyAlignment="1" applyProtection="1">
      <alignment horizontal="center" vertical="center"/>
    </xf>
    <xf numFmtId="0" fontId="32" fillId="3" borderId="24" xfId="0" applyFont="1" applyFill="1" applyBorder="1" applyAlignment="1" applyProtection="1">
      <alignment horizontal="center" vertical="center"/>
    </xf>
    <xf numFmtId="0" fontId="32" fillId="3" borderId="15" xfId="0" applyFont="1" applyFill="1" applyBorder="1" applyAlignment="1" applyProtection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41" fontId="33" fillId="3" borderId="17" xfId="0" applyNumberFormat="1" applyFont="1" applyFill="1" applyBorder="1" applyAlignment="1">
      <alignment horizontal="center" vertical="center" wrapText="1"/>
    </xf>
    <xf numFmtId="41" fontId="33" fillId="3" borderId="14" xfId="0" applyNumberFormat="1" applyFont="1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41" fontId="3" fillId="0" borderId="61" xfId="1" applyFont="1" applyFill="1" applyBorder="1" applyAlignment="1" applyProtection="1">
      <alignment horizontal="center" vertical="center"/>
    </xf>
    <xf numFmtId="0" fontId="12" fillId="0" borderId="85" xfId="0" applyFon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 wrapText="1"/>
    </xf>
    <xf numFmtId="0" fontId="4" fillId="0" borderId="57" xfId="0" applyFont="1" applyFill="1" applyBorder="1" applyAlignment="1">
      <alignment horizontal="center" vertical="center" wrapText="1"/>
    </xf>
    <xf numFmtId="0" fontId="4" fillId="0" borderId="58" xfId="0" applyFont="1" applyFill="1" applyBorder="1" applyAlignment="1">
      <alignment horizontal="center" vertical="center" wrapText="1"/>
    </xf>
    <xf numFmtId="0" fontId="4" fillId="0" borderId="59" xfId="0" applyFont="1" applyFill="1" applyBorder="1" applyAlignment="1">
      <alignment horizontal="center" vertical="center" wrapText="1"/>
    </xf>
    <xf numFmtId="0" fontId="4" fillId="0" borderId="60" xfId="0" applyFont="1" applyFill="1" applyBorder="1" applyAlignment="1">
      <alignment horizontal="center" vertical="center" wrapText="1"/>
    </xf>
    <xf numFmtId="0" fontId="4" fillId="0" borderId="7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71" xfId="0" applyFont="1" applyFill="1" applyBorder="1" applyAlignment="1">
      <alignment horizontal="center" vertical="center" wrapText="1"/>
    </xf>
    <xf numFmtId="0" fontId="4" fillId="0" borderId="72" xfId="0" applyFont="1" applyFill="1" applyBorder="1" applyAlignment="1">
      <alignment horizontal="center" vertical="center" wrapText="1"/>
    </xf>
    <xf numFmtId="0" fontId="4" fillId="0" borderId="73" xfId="0" applyFont="1" applyFill="1" applyBorder="1" applyAlignment="1">
      <alignment horizontal="center" vertical="center" wrapText="1"/>
    </xf>
    <xf numFmtId="0" fontId="4" fillId="16" borderId="49" xfId="0" applyFont="1" applyFill="1" applyBorder="1" applyAlignment="1">
      <alignment horizontal="center" vertical="center" wrapText="1"/>
    </xf>
    <xf numFmtId="0" fontId="4" fillId="16" borderId="67" xfId="0" applyFont="1" applyFill="1" applyBorder="1" applyAlignment="1">
      <alignment horizontal="center" vertical="center" wrapText="1"/>
    </xf>
    <xf numFmtId="0" fontId="4" fillId="16" borderId="50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 applyProtection="1">
      <alignment horizontal="center" vertical="center"/>
    </xf>
    <xf numFmtId="0" fontId="3" fillId="0" borderId="78" xfId="0" applyFont="1" applyFill="1" applyBorder="1" applyAlignment="1" applyProtection="1">
      <alignment horizontal="center" vertical="center"/>
    </xf>
    <xf numFmtId="0" fontId="3" fillId="0" borderId="79" xfId="0" applyFont="1" applyFill="1" applyBorder="1" applyAlignment="1" applyProtection="1">
      <alignment horizontal="center" vertical="center"/>
    </xf>
    <xf numFmtId="41" fontId="0" fillId="4" borderId="80" xfId="1" applyFont="1" applyFill="1" applyBorder="1" applyAlignment="1" applyProtection="1">
      <alignment horizontal="center" vertical="center" shrinkToFit="1"/>
    </xf>
    <xf numFmtId="41" fontId="0" fillId="4" borderId="81" xfId="1" applyFont="1" applyFill="1" applyBorder="1" applyAlignment="1" applyProtection="1">
      <alignment horizontal="center" vertical="center" shrinkToFit="1"/>
    </xf>
    <xf numFmtId="41" fontId="0" fillId="4" borderId="82" xfId="1" applyFont="1" applyFill="1" applyBorder="1" applyAlignment="1" applyProtection="1">
      <alignment horizontal="center" vertical="center" shrinkToFit="1"/>
    </xf>
    <xf numFmtId="0" fontId="4" fillId="13" borderId="54" xfId="0" applyFont="1" applyFill="1" applyBorder="1" applyAlignment="1" applyProtection="1">
      <alignment horizontal="center" vertical="center"/>
    </xf>
    <xf numFmtId="0" fontId="4" fillId="13" borderId="78" xfId="0" applyFont="1" applyFill="1" applyBorder="1" applyAlignment="1" applyProtection="1">
      <alignment horizontal="center" vertical="center"/>
    </xf>
    <xf numFmtId="0" fontId="4" fillId="13" borderId="79" xfId="0" applyFont="1" applyFill="1" applyBorder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25" fillId="9" borderId="45" xfId="2" applyFont="1" applyFill="1" applyBorder="1" applyAlignment="1">
      <alignment horizontal="center" vertical="center" wrapText="1"/>
    </xf>
    <xf numFmtId="0" fontId="25" fillId="9" borderId="45" xfId="2" applyFont="1" applyFill="1" applyBorder="1" applyAlignment="1">
      <alignment horizontal="center" vertical="center"/>
    </xf>
    <xf numFmtId="0" fontId="25" fillId="9" borderId="49" xfId="2" applyFont="1" applyFill="1" applyBorder="1" applyAlignment="1">
      <alignment horizontal="center" vertical="center"/>
    </xf>
    <xf numFmtId="0" fontId="25" fillId="9" borderId="50" xfId="2" applyFont="1" applyFill="1" applyBorder="1" applyAlignment="1">
      <alignment horizontal="center" vertical="center"/>
    </xf>
  </cellXfs>
  <cellStyles count="4">
    <cellStyle name="쉼표 [0]" xfId="1" builtinId="6"/>
    <cellStyle name="표준" xfId="0" builtinId="0"/>
    <cellStyle name="표준 3 2 2" xfId="2"/>
    <cellStyle name="표준 3 2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AP55"/>
  <sheetViews>
    <sheetView showGridLines="0" tabSelected="1" topLeftCell="A2" zoomScale="75" zoomScaleNormal="75" zoomScaleSheetLayoutView="75" workbookViewId="0">
      <selection activeCell="AG24" sqref="AE13:AG24"/>
    </sheetView>
  </sheetViews>
  <sheetFormatPr defaultColWidth="9" defaultRowHeight="17.399999999999999"/>
  <cols>
    <col min="1" max="1" width="1.5" customWidth="1"/>
    <col min="2" max="2" width="15.19921875" customWidth="1"/>
    <col min="4" max="4" width="4" customWidth="1"/>
    <col min="5" max="5" width="14.69921875" customWidth="1"/>
    <col min="6" max="6" width="21" customWidth="1"/>
    <col min="7" max="7" width="17.09765625" customWidth="1"/>
    <col min="8" max="8" width="18.3984375" customWidth="1"/>
    <col min="9" max="9" width="10" customWidth="1"/>
    <col min="10" max="15" width="6.69921875" customWidth="1"/>
    <col min="16" max="16" width="14.69921875" customWidth="1"/>
    <col min="17" max="17" width="12.19921875" customWidth="1"/>
    <col min="18" max="18" width="17" hidden="1" customWidth="1"/>
    <col min="19" max="19" width="18.5" hidden="1" customWidth="1"/>
    <col min="20" max="20" width="11.5" hidden="1" customWidth="1"/>
    <col min="21" max="26" width="6.69921875" hidden="1" customWidth="1"/>
    <col min="27" max="28" width="11.5" hidden="1" customWidth="1"/>
    <col min="29" max="29" width="9" hidden="1" customWidth="1"/>
    <col min="30" max="30" width="0" hidden="1" customWidth="1"/>
  </cols>
  <sheetData>
    <row r="2" spans="2:42" ht="37.799999999999997">
      <c r="B2" s="233" t="s">
        <v>481</v>
      </c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</row>
    <row r="3" spans="2:42" ht="34.5" customHeight="1" thickBot="1">
      <c r="AE3" s="24" t="s">
        <v>37</v>
      </c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2:42" ht="19.2">
      <c r="B4" s="8" t="s">
        <v>44</v>
      </c>
      <c r="C4" s="246"/>
      <c r="D4" s="247"/>
      <c r="E4" s="247"/>
      <c r="F4" s="248"/>
      <c r="G4" s="15" t="s">
        <v>49</v>
      </c>
      <c r="H4" s="246"/>
      <c r="I4" s="247"/>
      <c r="J4" s="248"/>
      <c r="K4" s="250" t="s">
        <v>39</v>
      </c>
      <c r="L4" s="250"/>
      <c r="M4" s="9"/>
      <c r="N4" s="10" t="s">
        <v>18</v>
      </c>
      <c r="O4" s="9">
        <v>20</v>
      </c>
      <c r="P4" s="10" t="s">
        <v>52</v>
      </c>
      <c r="Q4" s="11">
        <v>400</v>
      </c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E4" s="24" t="s">
        <v>25</v>
      </c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2:42" ht="19.8" thickBot="1">
      <c r="B5" s="12" t="s">
        <v>43</v>
      </c>
      <c r="C5" s="251"/>
      <c r="D5" s="252"/>
      <c r="E5" s="252"/>
      <c r="F5" s="253"/>
      <c r="G5" s="13" t="s">
        <v>48</v>
      </c>
      <c r="H5" s="249" t="s">
        <v>513</v>
      </c>
      <c r="I5" s="249"/>
      <c r="J5" s="249"/>
      <c r="K5" s="249"/>
      <c r="L5" s="249"/>
      <c r="M5" s="249"/>
      <c r="N5" s="249"/>
      <c r="O5" s="249"/>
      <c r="P5" s="249"/>
      <c r="Q5" s="249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E5" s="24" t="s">
        <v>22</v>
      </c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2:42" ht="19.8" thickBot="1">
      <c r="AE6" s="24" t="s">
        <v>24</v>
      </c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2:42" ht="19.2">
      <c r="B7" s="2" t="s">
        <v>7</v>
      </c>
      <c r="C7" s="271" t="s">
        <v>2</v>
      </c>
      <c r="D7" s="272"/>
      <c r="E7" s="273"/>
      <c r="F7" s="14" t="s">
        <v>13</v>
      </c>
      <c r="G7" s="14" t="s">
        <v>15</v>
      </c>
      <c r="H7" s="14" t="s">
        <v>19</v>
      </c>
      <c r="I7" s="159" t="s">
        <v>46</v>
      </c>
      <c r="J7" s="234"/>
      <c r="K7" s="20"/>
      <c r="L7" s="20"/>
      <c r="P7" s="84" t="s">
        <v>78</v>
      </c>
      <c r="Q7" s="115" t="s">
        <v>478</v>
      </c>
      <c r="R7" s="52"/>
      <c r="S7" s="2" t="s">
        <v>7</v>
      </c>
      <c r="T7" s="158" t="s">
        <v>2</v>
      </c>
      <c r="U7" s="158"/>
      <c r="V7" s="26" t="s">
        <v>13</v>
      </c>
      <c r="W7" s="26" t="s">
        <v>15</v>
      </c>
      <c r="X7" s="26" t="s">
        <v>19</v>
      </c>
      <c r="Y7" s="159" t="s">
        <v>46</v>
      </c>
      <c r="Z7" s="160"/>
      <c r="AA7" s="109" t="s">
        <v>476</v>
      </c>
      <c r="AB7" s="110" t="s">
        <v>494</v>
      </c>
      <c r="AE7" s="24" t="s">
        <v>23</v>
      </c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2:42" ht="19.8" thickBot="1">
      <c r="B8" s="3" t="s">
        <v>54</v>
      </c>
      <c r="C8" s="274">
        <f>SUM(D8:J8)</f>
        <v>117814</v>
      </c>
      <c r="D8" s="275"/>
      <c r="E8" s="276"/>
      <c r="F8" s="16">
        <f>G16</f>
        <v>41400</v>
      </c>
      <c r="G8" s="16">
        <f>G20</f>
        <v>44364</v>
      </c>
      <c r="H8" s="16">
        <f>G45</f>
        <v>3250</v>
      </c>
      <c r="I8" s="162">
        <f>G49</f>
        <v>28800</v>
      </c>
      <c r="J8" s="235"/>
      <c r="K8" s="21"/>
      <c r="L8" s="21"/>
      <c r="P8" s="85" t="s">
        <v>79</v>
      </c>
      <c r="Q8" s="114" t="s">
        <v>477</v>
      </c>
      <c r="R8" s="53"/>
      <c r="S8" s="3" t="s">
        <v>469</v>
      </c>
      <c r="T8" s="161">
        <f>IF(SUM(W8:X8)&gt;AA8,"재산출",SUM(V8:Z8))</f>
        <v>117014</v>
      </c>
      <c r="U8" s="161"/>
      <c r="V8" s="28">
        <f>R16</f>
        <v>41400</v>
      </c>
      <c r="W8" s="28">
        <f>R20</f>
        <v>43564</v>
      </c>
      <c r="X8" s="28">
        <f>R45</f>
        <v>3250</v>
      </c>
      <c r="Y8" s="162">
        <f>R49</f>
        <v>28800</v>
      </c>
      <c r="Z8" s="163"/>
      <c r="AA8" s="111">
        <f>Q9*O4*Q4/1000</f>
        <v>51744</v>
      </c>
      <c r="AB8" s="112">
        <f>IF((W8+X8)&gt;=AA8,W8+X8-AA8,)</f>
        <v>0</v>
      </c>
      <c r="AE8" s="24" t="s">
        <v>38</v>
      </c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</row>
    <row r="9" spans="2:42" ht="17.25" customHeight="1">
      <c r="P9" s="91" t="s">
        <v>80</v>
      </c>
      <c r="Q9" s="92">
        <f>VLOOKUP($Q8,NCS기준단가!A5:F265,6,0)</f>
        <v>6468</v>
      </c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E9" s="24" t="s">
        <v>27</v>
      </c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</row>
    <row r="10" spans="2:42" ht="17.25" customHeight="1" thickBot="1">
      <c r="P10" s="93" t="s">
        <v>480</v>
      </c>
      <c r="Q10" s="94">
        <f>O4*Q4*Q9/1000</f>
        <v>51744</v>
      </c>
      <c r="AE10" s="24" t="s">
        <v>26</v>
      </c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</row>
    <row r="11" spans="2:42" ht="17.25" customHeight="1" thickBot="1">
      <c r="P11" s="90"/>
      <c r="Q11" s="90"/>
      <c r="AE11" s="24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</row>
    <row r="12" spans="2:42" ht="17.25" customHeight="1" thickBot="1">
      <c r="G12" s="255" t="s">
        <v>468</v>
      </c>
      <c r="H12" s="256"/>
      <c r="I12" s="256"/>
      <c r="J12" s="256"/>
      <c r="K12" s="256"/>
      <c r="L12" s="256"/>
      <c r="M12" s="256"/>
      <c r="N12" s="256"/>
      <c r="O12" s="257"/>
      <c r="R12" s="188" t="s">
        <v>469</v>
      </c>
      <c r="S12" s="189"/>
      <c r="T12" s="189"/>
      <c r="U12" s="189"/>
      <c r="V12" s="189"/>
      <c r="W12" s="189"/>
      <c r="X12" s="189"/>
      <c r="Y12" s="189"/>
      <c r="Z12" s="190"/>
      <c r="AE12" s="50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</row>
    <row r="13" spans="2:42" ht="18.75" customHeight="1">
      <c r="B13" s="150" t="s">
        <v>8</v>
      </c>
      <c r="C13" s="153" t="s">
        <v>17</v>
      </c>
      <c r="D13" s="153"/>
      <c r="E13" s="153" t="s">
        <v>485</v>
      </c>
      <c r="F13" s="153" t="s">
        <v>486</v>
      </c>
      <c r="G13" s="153" t="s">
        <v>35</v>
      </c>
      <c r="H13" s="254" t="s">
        <v>56</v>
      </c>
      <c r="I13" s="254"/>
      <c r="J13" s="254"/>
      <c r="K13" s="254"/>
      <c r="L13" s="254"/>
      <c r="M13" s="254"/>
      <c r="N13" s="254"/>
      <c r="O13" s="254"/>
      <c r="P13" s="223" t="s">
        <v>9</v>
      </c>
      <c r="Q13" s="224"/>
      <c r="R13" s="191" t="s">
        <v>35</v>
      </c>
      <c r="S13" s="193" t="s">
        <v>56</v>
      </c>
      <c r="T13" s="194"/>
      <c r="U13" s="194"/>
      <c r="V13" s="194"/>
      <c r="W13" s="194"/>
      <c r="X13" s="194"/>
      <c r="Y13" s="194"/>
      <c r="Z13" s="195"/>
      <c r="AA13" s="196" t="s">
        <v>9</v>
      </c>
      <c r="AB13" s="197"/>
    </row>
    <row r="14" spans="2:42" ht="18.75" customHeight="1" thickBot="1">
      <c r="B14" s="151"/>
      <c r="C14" s="154"/>
      <c r="D14" s="154"/>
      <c r="E14" s="154"/>
      <c r="F14" s="154"/>
      <c r="G14" s="154"/>
      <c r="H14" s="156" t="s">
        <v>58</v>
      </c>
      <c r="I14" s="156" t="s">
        <v>47</v>
      </c>
      <c r="J14" s="154" t="s">
        <v>31</v>
      </c>
      <c r="K14" s="154"/>
      <c r="L14" s="154"/>
      <c r="M14" s="154"/>
      <c r="N14" s="154"/>
      <c r="O14" s="154"/>
      <c r="P14" s="225"/>
      <c r="Q14" s="226"/>
      <c r="R14" s="192"/>
      <c r="S14" s="19" t="s">
        <v>58</v>
      </c>
      <c r="T14" s="19" t="s">
        <v>47</v>
      </c>
      <c r="U14" s="200" t="s">
        <v>31</v>
      </c>
      <c r="V14" s="200"/>
      <c r="W14" s="200"/>
      <c r="X14" s="200"/>
      <c r="Y14" s="200"/>
      <c r="Z14" s="200"/>
      <c r="AA14" s="198"/>
      <c r="AB14" s="199"/>
    </row>
    <row r="15" spans="2:42" ht="18.75" customHeight="1" thickBot="1">
      <c r="B15" s="152"/>
      <c r="C15" s="155"/>
      <c r="D15" s="155"/>
      <c r="E15" s="155"/>
      <c r="F15" s="155"/>
      <c r="G15" s="155"/>
      <c r="H15" s="157"/>
      <c r="I15" s="157"/>
      <c r="J15" s="155" t="s">
        <v>508</v>
      </c>
      <c r="K15" s="155"/>
      <c r="L15" s="155" t="s">
        <v>509</v>
      </c>
      <c r="M15" s="155"/>
      <c r="N15" s="155" t="s">
        <v>510</v>
      </c>
      <c r="O15" s="155"/>
      <c r="P15" s="121"/>
      <c r="Q15" s="122"/>
      <c r="R15" s="116"/>
      <c r="S15" s="117"/>
      <c r="T15" s="117"/>
      <c r="U15" s="120"/>
      <c r="V15" s="120"/>
      <c r="W15" s="120"/>
      <c r="X15" s="120"/>
      <c r="Y15" s="120"/>
      <c r="Z15" s="120"/>
      <c r="AA15" s="118"/>
      <c r="AB15" s="119"/>
    </row>
    <row r="16" spans="2:42" ht="18.75" customHeight="1">
      <c r="B16" s="204" t="s">
        <v>13</v>
      </c>
      <c r="C16" s="216" t="s">
        <v>12</v>
      </c>
      <c r="D16" s="216"/>
      <c r="E16" s="216"/>
      <c r="F16" s="217"/>
      <c r="G16" s="123">
        <f>SUM(G17:G19)</f>
        <v>41400</v>
      </c>
      <c r="H16" s="124"/>
      <c r="I16" s="67">
        <f>SUM(I17:I19)</f>
        <v>41400</v>
      </c>
      <c r="J16" s="277"/>
      <c r="K16" s="278"/>
      <c r="L16" s="278"/>
      <c r="M16" s="278"/>
      <c r="N16" s="278"/>
      <c r="O16" s="279"/>
      <c r="P16" s="82" t="str">
        <f>IF(G16&gt;66000,"재산출"," ")</f>
        <v xml:space="preserve"> </v>
      </c>
      <c r="Q16" s="102" t="str">
        <f>IF(G16&gt;($G$8+$H$8)*0.4,"재산출", " ")</f>
        <v>재산출</v>
      </c>
      <c r="R16" s="63">
        <f>SUM(R17:R19)</f>
        <v>41400</v>
      </c>
      <c r="S16" s="64"/>
      <c r="T16" s="81">
        <f>SUM(T17:T19)</f>
        <v>41400</v>
      </c>
      <c r="U16" s="187"/>
      <c r="V16" s="187"/>
      <c r="W16" s="187"/>
      <c r="X16" s="187"/>
      <c r="Y16" s="187"/>
      <c r="Z16" s="187"/>
      <c r="AA16" s="82" t="str">
        <f>IF(R16&gt;66000,"재산출"," ")</f>
        <v xml:space="preserve"> </v>
      </c>
      <c r="AB16" s="83" t="str">
        <f>IF(R16&gt;($G$8+$H$8)*0.4,"재산출", " ")</f>
        <v>재산출</v>
      </c>
      <c r="AC16" s="35"/>
    </row>
    <row r="17" spans="2:28" ht="18.75" customHeight="1">
      <c r="B17" s="205"/>
      <c r="C17" s="236" t="s">
        <v>40</v>
      </c>
      <c r="D17" s="237"/>
      <c r="E17" s="237"/>
      <c r="F17" s="238"/>
      <c r="G17" s="125">
        <f>SUM(I17)</f>
        <v>8000</v>
      </c>
      <c r="H17" s="126"/>
      <c r="I17" s="127">
        <f>J17*L17*N17</f>
        <v>8000</v>
      </c>
      <c r="J17" s="128">
        <v>1000</v>
      </c>
      <c r="K17" s="129" t="s">
        <v>16</v>
      </c>
      <c r="L17" s="130">
        <v>8</v>
      </c>
      <c r="M17" s="129" t="s">
        <v>3</v>
      </c>
      <c r="N17" s="130">
        <v>1</v>
      </c>
      <c r="O17" s="129" t="s">
        <v>6</v>
      </c>
      <c r="P17" s="167"/>
      <c r="Q17" s="168"/>
      <c r="R17" s="57">
        <f>SUM(T17)</f>
        <v>8000</v>
      </c>
      <c r="S17" s="61">
        <f t="shared" ref="S17:S19" si="0">H17</f>
        <v>0</v>
      </c>
      <c r="T17" s="58">
        <f>U17*W17*Y17</f>
        <v>8000</v>
      </c>
      <c r="U17" s="59">
        <f>J17</f>
        <v>1000</v>
      </c>
      <c r="V17" s="59" t="str">
        <f t="shared" ref="V17:Z17" si="1">K17</f>
        <v>천원</v>
      </c>
      <c r="W17" s="59">
        <f t="shared" si="1"/>
        <v>8</v>
      </c>
      <c r="X17" s="59" t="str">
        <f t="shared" si="1"/>
        <v>개월</v>
      </c>
      <c r="Y17" s="59">
        <f t="shared" si="1"/>
        <v>1</v>
      </c>
      <c r="Z17" s="59" t="str">
        <f t="shared" si="1"/>
        <v>명</v>
      </c>
      <c r="AA17" s="167"/>
      <c r="AB17" s="168"/>
    </row>
    <row r="18" spans="2:28" ht="18.75" customHeight="1">
      <c r="B18" s="205"/>
      <c r="C18" s="236" t="s">
        <v>53</v>
      </c>
      <c r="D18" s="237"/>
      <c r="E18" s="237"/>
      <c r="F18" s="238"/>
      <c r="G18" s="125">
        <f>SUM(I18)</f>
        <v>14400</v>
      </c>
      <c r="H18" s="126"/>
      <c r="I18" s="127">
        <f t="shared" ref="I18:I48" si="2">J18*L18*N18</f>
        <v>14400</v>
      </c>
      <c r="J18" s="128">
        <v>1800</v>
      </c>
      <c r="K18" s="129" t="s">
        <v>16</v>
      </c>
      <c r="L18" s="130">
        <v>8</v>
      </c>
      <c r="M18" s="129" t="s">
        <v>3</v>
      </c>
      <c r="N18" s="130">
        <v>1</v>
      </c>
      <c r="O18" s="129" t="s">
        <v>6</v>
      </c>
      <c r="P18" s="167"/>
      <c r="Q18" s="168"/>
      <c r="R18" s="57">
        <f>SUM(T18)</f>
        <v>14400</v>
      </c>
      <c r="S18" s="61">
        <f t="shared" si="0"/>
        <v>0</v>
      </c>
      <c r="T18" s="58">
        <f t="shared" ref="T18:T19" si="3">U18*W18*Y18</f>
        <v>14400</v>
      </c>
      <c r="U18" s="59">
        <f t="shared" ref="U18:U19" si="4">J18</f>
        <v>1800</v>
      </c>
      <c r="V18" s="59" t="str">
        <f t="shared" ref="V18:V19" si="5">K18</f>
        <v>천원</v>
      </c>
      <c r="W18" s="59">
        <f t="shared" ref="W18:W19" si="6">L18</f>
        <v>8</v>
      </c>
      <c r="X18" s="59" t="str">
        <f t="shared" ref="X18:X19" si="7">M18</f>
        <v>개월</v>
      </c>
      <c r="Y18" s="59">
        <f t="shared" ref="Y18:Y19" si="8">N18</f>
        <v>1</v>
      </c>
      <c r="Z18" s="59" t="str">
        <f t="shared" ref="Z18:Z19" si="9">O18</f>
        <v>명</v>
      </c>
      <c r="AA18" s="167"/>
      <c r="AB18" s="168"/>
    </row>
    <row r="19" spans="2:28" ht="18.75" customHeight="1" thickBot="1">
      <c r="B19" s="206"/>
      <c r="C19" s="239" t="s">
        <v>42</v>
      </c>
      <c r="D19" s="240"/>
      <c r="E19" s="240"/>
      <c r="F19" s="241"/>
      <c r="G19" s="131">
        <f>SUM(I19)</f>
        <v>19000</v>
      </c>
      <c r="H19" s="132"/>
      <c r="I19" s="133">
        <f t="shared" si="2"/>
        <v>19000</v>
      </c>
      <c r="J19" s="134">
        <v>1900</v>
      </c>
      <c r="K19" s="135" t="s">
        <v>16</v>
      </c>
      <c r="L19" s="136">
        <v>10</v>
      </c>
      <c r="M19" s="135" t="s">
        <v>3</v>
      </c>
      <c r="N19" s="136">
        <v>1</v>
      </c>
      <c r="O19" s="135" t="s">
        <v>6</v>
      </c>
      <c r="P19" s="179"/>
      <c r="Q19" s="180"/>
      <c r="R19" s="57">
        <f>SUM(T19)</f>
        <v>19000</v>
      </c>
      <c r="S19" s="61">
        <f t="shared" si="0"/>
        <v>0</v>
      </c>
      <c r="T19" s="58">
        <f t="shared" si="3"/>
        <v>19000</v>
      </c>
      <c r="U19" s="59">
        <f t="shared" si="4"/>
        <v>1900</v>
      </c>
      <c r="V19" s="59" t="str">
        <f t="shared" si="5"/>
        <v>천원</v>
      </c>
      <c r="W19" s="59">
        <f t="shared" si="6"/>
        <v>10</v>
      </c>
      <c r="X19" s="59" t="str">
        <f t="shared" si="7"/>
        <v>개월</v>
      </c>
      <c r="Y19" s="59">
        <f t="shared" si="8"/>
        <v>1</v>
      </c>
      <c r="Z19" s="59" t="str">
        <f t="shared" si="9"/>
        <v>명</v>
      </c>
      <c r="AA19" s="167"/>
      <c r="AB19" s="168"/>
    </row>
    <row r="20" spans="2:28" ht="18.75" customHeight="1">
      <c r="B20" s="204" t="s">
        <v>81</v>
      </c>
      <c r="C20" s="207" t="s">
        <v>12</v>
      </c>
      <c r="D20" s="207"/>
      <c r="E20" s="207"/>
      <c r="F20" s="208"/>
      <c r="G20" s="65">
        <f>SUM(G21:G44)</f>
        <v>44364</v>
      </c>
      <c r="H20" s="106"/>
      <c r="I20" s="67">
        <f>SUM(I21:I44)</f>
        <v>51477</v>
      </c>
      <c r="J20" s="68"/>
      <c r="K20" s="69"/>
      <c r="L20" s="69"/>
      <c r="M20" s="69"/>
      <c r="N20" s="69"/>
      <c r="O20" s="69"/>
      <c r="P20" s="169" t="str">
        <f>IF(G20&lt;=($G$8+$H$8)*0.9,"재산출"," ")</f>
        <v xml:space="preserve"> </v>
      </c>
      <c r="Q20" s="170"/>
      <c r="R20" s="80">
        <f>SUM(R21:R44)</f>
        <v>43564</v>
      </c>
      <c r="S20" s="66"/>
      <c r="T20" s="71">
        <f>SUM(T21:T44)</f>
        <v>51477</v>
      </c>
      <c r="U20" s="72"/>
      <c r="V20" s="73"/>
      <c r="W20" s="73"/>
      <c r="X20" s="73"/>
      <c r="Y20" s="73"/>
      <c r="Z20" s="73"/>
      <c r="AA20" s="169" t="str">
        <f>IF(R20&lt;=($G$8+$H$8)*0.9,"재산출"," ")</f>
        <v xml:space="preserve"> </v>
      </c>
      <c r="AB20" s="170"/>
    </row>
    <row r="21" spans="2:28" ht="21" customHeight="1">
      <c r="B21" s="205"/>
      <c r="C21" s="259" t="s">
        <v>21</v>
      </c>
      <c r="D21" s="260"/>
      <c r="E21" s="113" t="s">
        <v>487</v>
      </c>
      <c r="F21" s="17" t="s">
        <v>29</v>
      </c>
      <c r="G21" s="137">
        <f>SUM(I21)</f>
        <v>1000</v>
      </c>
      <c r="H21" s="138"/>
      <c r="I21" s="127">
        <f t="shared" si="2"/>
        <v>1000</v>
      </c>
      <c r="J21" s="128">
        <v>50</v>
      </c>
      <c r="K21" s="129" t="s">
        <v>16</v>
      </c>
      <c r="L21" s="130">
        <v>1</v>
      </c>
      <c r="M21" s="129" t="s">
        <v>3</v>
      </c>
      <c r="N21" s="130">
        <v>20</v>
      </c>
      <c r="O21" s="129" t="s">
        <v>6</v>
      </c>
      <c r="P21" s="167" t="s">
        <v>472</v>
      </c>
      <c r="Q21" s="168"/>
      <c r="R21" s="60">
        <f>SUM(T21)</f>
        <v>1000</v>
      </c>
      <c r="S21" s="61">
        <f>H21</f>
        <v>0</v>
      </c>
      <c r="T21" s="58">
        <f t="shared" ref="T21:T44" si="10">U21*W21*Y21</f>
        <v>1000</v>
      </c>
      <c r="U21" s="59">
        <f>J21</f>
        <v>50</v>
      </c>
      <c r="V21" s="59" t="str">
        <f t="shared" ref="V21" si="11">K21</f>
        <v>천원</v>
      </c>
      <c r="W21" s="59">
        <f t="shared" ref="W21" si="12">L21</f>
        <v>1</v>
      </c>
      <c r="X21" s="59" t="str">
        <f t="shared" ref="X21" si="13">M21</f>
        <v>개월</v>
      </c>
      <c r="Y21" s="59">
        <f t="shared" ref="Y21" si="14">N21</f>
        <v>20</v>
      </c>
      <c r="Z21" s="59" t="str">
        <f t="shared" ref="Z21" si="15">O21</f>
        <v>명</v>
      </c>
      <c r="AA21" s="221" t="s">
        <v>472</v>
      </c>
      <c r="AB21" s="222"/>
    </row>
    <row r="22" spans="2:28" ht="21" customHeight="1">
      <c r="B22" s="205"/>
      <c r="C22" s="261"/>
      <c r="D22" s="262"/>
      <c r="E22" s="258" t="s">
        <v>488</v>
      </c>
      <c r="F22" s="242" t="s">
        <v>479</v>
      </c>
      <c r="G22" s="244">
        <f>SUM(I22:I23)</f>
        <v>14400</v>
      </c>
      <c r="H22" s="138" t="s">
        <v>30</v>
      </c>
      <c r="I22" s="127">
        <f t="shared" si="2"/>
        <v>8400</v>
      </c>
      <c r="J22" s="128">
        <v>70</v>
      </c>
      <c r="K22" s="129" t="s">
        <v>16</v>
      </c>
      <c r="L22" s="130">
        <v>120</v>
      </c>
      <c r="M22" s="129" t="s">
        <v>0</v>
      </c>
      <c r="N22" s="130">
        <v>1</v>
      </c>
      <c r="O22" s="129" t="s">
        <v>6</v>
      </c>
      <c r="P22" s="177" t="str">
        <f>IF(J22&gt;70,"재산출"," ")</f>
        <v xml:space="preserve"> </v>
      </c>
      <c r="Q22" s="178"/>
      <c r="R22" s="183">
        <f>SUM(T22:T23)</f>
        <v>14400</v>
      </c>
      <c r="S22" s="61" t="str">
        <f t="shared" ref="S22:S44" si="16">H22</f>
        <v>직업훈련 교강사 1</v>
      </c>
      <c r="T22" s="58">
        <f t="shared" si="10"/>
        <v>8400</v>
      </c>
      <c r="U22" s="59">
        <f t="shared" ref="U22:U44" si="17">J22</f>
        <v>70</v>
      </c>
      <c r="V22" s="59" t="str">
        <f t="shared" ref="V22:V44" si="18">K22</f>
        <v>천원</v>
      </c>
      <c r="W22" s="59">
        <f t="shared" ref="W22:W44" si="19">L22</f>
        <v>120</v>
      </c>
      <c r="X22" s="59" t="str">
        <f t="shared" ref="X22:X44" si="20">M22</f>
        <v>시간</v>
      </c>
      <c r="Y22" s="59">
        <f t="shared" ref="Y22:Y44" si="21">N22</f>
        <v>1</v>
      </c>
      <c r="Z22" s="59" t="str">
        <f t="shared" ref="Z22:Z44" si="22">O22</f>
        <v>명</v>
      </c>
      <c r="AA22" s="185" t="str">
        <f>IF(U22&gt;70,"재산출"," ")</f>
        <v xml:space="preserve"> </v>
      </c>
      <c r="AB22" s="186"/>
    </row>
    <row r="23" spans="2:28" ht="21" customHeight="1">
      <c r="B23" s="205"/>
      <c r="C23" s="261"/>
      <c r="D23" s="262"/>
      <c r="E23" s="258"/>
      <c r="F23" s="243"/>
      <c r="G23" s="245"/>
      <c r="H23" s="138" t="s">
        <v>32</v>
      </c>
      <c r="I23" s="127">
        <f t="shared" si="2"/>
        <v>6000</v>
      </c>
      <c r="J23" s="128">
        <v>50</v>
      </c>
      <c r="K23" s="129" t="s">
        <v>16</v>
      </c>
      <c r="L23" s="130">
        <v>120</v>
      </c>
      <c r="M23" s="129" t="s">
        <v>0</v>
      </c>
      <c r="N23" s="130">
        <v>1</v>
      </c>
      <c r="O23" s="129" t="s">
        <v>6</v>
      </c>
      <c r="P23" s="177" t="str">
        <f>IF(J23&gt;70,"재산출"," ")</f>
        <v xml:space="preserve"> </v>
      </c>
      <c r="Q23" s="178"/>
      <c r="R23" s="184"/>
      <c r="S23" s="61" t="str">
        <f t="shared" si="16"/>
        <v>직업훈련 교강사 2</v>
      </c>
      <c r="T23" s="58">
        <f t="shared" si="10"/>
        <v>6000</v>
      </c>
      <c r="U23" s="59">
        <f t="shared" si="17"/>
        <v>50</v>
      </c>
      <c r="V23" s="59" t="str">
        <f t="shared" si="18"/>
        <v>천원</v>
      </c>
      <c r="W23" s="59">
        <f t="shared" si="19"/>
        <v>120</v>
      </c>
      <c r="X23" s="59" t="str">
        <f t="shared" si="20"/>
        <v>시간</v>
      </c>
      <c r="Y23" s="59">
        <f t="shared" si="21"/>
        <v>1</v>
      </c>
      <c r="Z23" s="59" t="str">
        <f t="shared" si="22"/>
        <v>명</v>
      </c>
      <c r="AA23" s="177" t="str">
        <f>IF(U23&gt;70,"재산출"," ")</f>
        <v xml:space="preserve"> </v>
      </c>
      <c r="AB23" s="178"/>
    </row>
    <row r="24" spans="2:28" ht="21" customHeight="1">
      <c r="B24" s="205"/>
      <c r="C24" s="261"/>
      <c r="D24" s="262"/>
      <c r="E24" s="258"/>
      <c r="F24" s="17" t="s">
        <v>14</v>
      </c>
      <c r="G24" s="137">
        <f t="shared" ref="G24:G44" si="23">SUM(I24)</f>
        <v>1800</v>
      </c>
      <c r="H24" s="138"/>
      <c r="I24" s="127">
        <f t="shared" si="2"/>
        <v>1800</v>
      </c>
      <c r="J24" s="128">
        <v>30</v>
      </c>
      <c r="K24" s="129" t="s">
        <v>16</v>
      </c>
      <c r="L24" s="130">
        <v>3</v>
      </c>
      <c r="M24" s="129" t="s">
        <v>511</v>
      </c>
      <c r="N24" s="130">
        <v>20</v>
      </c>
      <c r="O24" s="129" t="s">
        <v>519</v>
      </c>
      <c r="P24" s="167"/>
      <c r="Q24" s="168"/>
      <c r="R24" s="60">
        <f t="shared" ref="R24:R44" si="24">SUM(T24)</f>
        <v>1800</v>
      </c>
      <c r="S24" s="61">
        <f t="shared" si="16"/>
        <v>0</v>
      </c>
      <c r="T24" s="58">
        <f t="shared" si="10"/>
        <v>1800</v>
      </c>
      <c r="U24" s="59">
        <f t="shared" si="17"/>
        <v>30</v>
      </c>
      <c r="V24" s="59" t="str">
        <f t="shared" si="18"/>
        <v>천원</v>
      </c>
      <c r="W24" s="59">
        <f t="shared" si="19"/>
        <v>3</v>
      </c>
      <c r="X24" s="59" t="str">
        <f t="shared" si="20"/>
        <v>개</v>
      </c>
      <c r="Y24" s="59">
        <f t="shared" si="21"/>
        <v>20</v>
      </c>
      <c r="Z24" s="59" t="str">
        <f t="shared" si="22"/>
        <v>명</v>
      </c>
      <c r="AA24" s="167"/>
      <c r="AB24" s="168"/>
    </row>
    <row r="25" spans="2:28" ht="21" customHeight="1">
      <c r="B25" s="205"/>
      <c r="C25" s="261"/>
      <c r="D25" s="262"/>
      <c r="E25" s="258"/>
      <c r="F25" s="17" t="s">
        <v>4</v>
      </c>
      <c r="G25" s="137">
        <f t="shared" si="23"/>
        <v>18000</v>
      </c>
      <c r="H25" s="138"/>
      <c r="I25" s="127">
        <f t="shared" si="2"/>
        <v>18000</v>
      </c>
      <c r="J25" s="128">
        <v>150</v>
      </c>
      <c r="K25" s="129" t="s">
        <v>16</v>
      </c>
      <c r="L25" s="130">
        <v>6</v>
      </c>
      <c r="M25" s="129" t="s">
        <v>521</v>
      </c>
      <c r="N25" s="130">
        <v>20</v>
      </c>
      <c r="O25" s="129" t="s">
        <v>519</v>
      </c>
      <c r="P25" s="167"/>
      <c r="Q25" s="168"/>
      <c r="R25" s="60">
        <f t="shared" si="24"/>
        <v>18000</v>
      </c>
      <c r="S25" s="61">
        <f t="shared" si="16"/>
        <v>0</v>
      </c>
      <c r="T25" s="58">
        <f t="shared" si="10"/>
        <v>18000</v>
      </c>
      <c r="U25" s="59">
        <f t="shared" si="17"/>
        <v>150</v>
      </c>
      <c r="V25" s="59" t="str">
        <f t="shared" si="18"/>
        <v>천원</v>
      </c>
      <c r="W25" s="59">
        <f t="shared" si="19"/>
        <v>6</v>
      </c>
      <c r="X25" s="59" t="str">
        <f t="shared" si="20"/>
        <v>월</v>
      </c>
      <c r="Y25" s="59">
        <f t="shared" si="21"/>
        <v>20</v>
      </c>
      <c r="Z25" s="59" t="str">
        <f t="shared" si="22"/>
        <v>명</v>
      </c>
      <c r="AA25" s="167"/>
      <c r="AB25" s="168"/>
    </row>
    <row r="26" spans="2:28" ht="21" customHeight="1">
      <c r="B26" s="205"/>
      <c r="C26" s="261"/>
      <c r="D26" s="262"/>
      <c r="E26" s="258"/>
      <c r="F26" s="98" t="s">
        <v>473</v>
      </c>
      <c r="G26" s="137">
        <f t="shared" si="23"/>
        <v>0</v>
      </c>
      <c r="H26" s="138"/>
      <c r="I26" s="127">
        <f t="shared" si="2"/>
        <v>0</v>
      </c>
      <c r="J26" s="128"/>
      <c r="K26" s="129"/>
      <c r="L26" s="130"/>
      <c r="M26" s="129"/>
      <c r="N26" s="130"/>
      <c r="O26" s="129"/>
      <c r="P26" s="181"/>
      <c r="Q26" s="182"/>
      <c r="R26" s="60">
        <f t="shared" si="24"/>
        <v>0</v>
      </c>
      <c r="S26" s="61">
        <f t="shared" si="16"/>
        <v>0</v>
      </c>
      <c r="T26" s="58">
        <f t="shared" si="10"/>
        <v>0</v>
      </c>
      <c r="U26" s="59">
        <f t="shared" si="17"/>
        <v>0</v>
      </c>
      <c r="V26" s="59">
        <f t="shared" si="18"/>
        <v>0</v>
      </c>
      <c r="W26" s="59">
        <f t="shared" si="19"/>
        <v>0</v>
      </c>
      <c r="X26" s="59">
        <f t="shared" si="20"/>
        <v>0</v>
      </c>
      <c r="Y26" s="59">
        <f t="shared" si="21"/>
        <v>0</v>
      </c>
      <c r="Z26" s="59">
        <f t="shared" si="22"/>
        <v>0</v>
      </c>
      <c r="AA26" s="181"/>
      <c r="AB26" s="182"/>
    </row>
    <row r="27" spans="2:28" ht="21" customHeight="1">
      <c r="B27" s="205"/>
      <c r="C27" s="261"/>
      <c r="D27" s="262"/>
      <c r="E27" s="258"/>
      <c r="F27" s="97" t="s">
        <v>51</v>
      </c>
      <c r="G27" s="139">
        <f>SUM(I27)</f>
        <v>1600</v>
      </c>
      <c r="H27" s="138" t="s">
        <v>33</v>
      </c>
      <c r="I27" s="127">
        <f>J27*L27*N27</f>
        <v>1600</v>
      </c>
      <c r="J27" s="128">
        <v>40</v>
      </c>
      <c r="K27" s="129" t="s">
        <v>16</v>
      </c>
      <c r="L27" s="130">
        <v>2</v>
      </c>
      <c r="M27" s="129" t="s">
        <v>10</v>
      </c>
      <c r="N27" s="130">
        <v>20</v>
      </c>
      <c r="O27" s="129" t="s">
        <v>6</v>
      </c>
      <c r="P27" s="103"/>
      <c r="Q27" s="104"/>
      <c r="R27" s="60">
        <f>SUM(T27)</f>
        <v>1600</v>
      </c>
      <c r="S27" s="61" t="str">
        <f t="shared" si="16"/>
        <v>박람회 행사 참관</v>
      </c>
      <c r="T27" s="58">
        <f t="shared" si="10"/>
        <v>1600</v>
      </c>
      <c r="U27" s="59">
        <f t="shared" si="17"/>
        <v>40</v>
      </c>
      <c r="V27" s="59" t="str">
        <f t="shared" si="18"/>
        <v>천원</v>
      </c>
      <c r="W27" s="59">
        <f t="shared" si="19"/>
        <v>2</v>
      </c>
      <c r="X27" s="59" t="str">
        <f t="shared" si="20"/>
        <v>회</v>
      </c>
      <c r="Y27" s="59">
        <f t="shared" si="21"/>
        <v>20</v>
      </c>
      <c r="Z27" s="59" t="str">
        <f t="shared" si="22"/>
        <v>명</v>
      </c>
      <c r="AA27" s="95"/>
      <c r="AB27" s="96"/>
    </row>
    <row r="28" spans="2:28" ht="21" customHeight="1">
      <c r="B28" s="205"/>
      <c r="C28" s="261"/>
      <c r="D28" s="262"/>
      <c r="E28" s="258"/>
      <c r="F28" s="99" t="s">
        <v>470</v>
      </c>
      <c r="G28" s="140">
        <f>SUM(I28)</f>
        <v>800</v>
      </c>
      <c r="H28" s="141"/>
      <c r="I28" s="127">
        <f>J28*L28*N28</f>
        <v>800</v>
      </c>
      <c r="J28" s="128">
        <v>5</v>
      </c>
      <c r="K28" s="129" t="s">
        <v>16</v>
      </c>
      <c r="L28" s="130">
        <v>8</v>
      </c>
      <c r="M28" s="129" t="s">
        <v>514</v>
      </c>
      <c r="N28" s="130">
        <v>20</v>
      </c>
      <c r="O28" s="129" t="s">
        <v>6</v>
      </c>
      <c r="P28" s="167" t="s">
        <v>471</v>
      </c>
      <c r="Q28" s="168"/>
      <c r="R28" s="60"/>
      <c r="S28" s="61">
        <f t="shared" si="16"/>
        <v>0</v>
      </c>
      <c r="T28" s="58">
        <f t="shared" si="10"/>
        <v>800</v>
      </c>
      <c r="U28" s="59">
        <f t="shared" si="17"/>
        <v>5</v>
      </c>
      <c r="V28" s="59" t="str">
        <f t="shared" si="18"/>
        <v>천원</v>
      </c>
      <c r="W28" s="59">
        <f t="shared" si="19"/>
        <v>8</v>
      </c>
      <c r="X28" s="59" t="str">
        <f t="shared" si="20"/>
        <v>개월</v>
      </c>
      <c r="Y28" s="59">
        <f t="shared" si="21"/>
        <v>20</v>
      </c>
      <c r="Z28" s="59" t="str">
        <f t="shared" si="22"/>
        <v>명</v>
      </c>
      <c r="AA28" s="181"/>
      <c r="AB28" s="182"/>
    </row>
    <row r="29" spans="2:28" ht="21" customHeight="1">
      <c r="B29" s="205"/>
      <c r="C29" s="261"/>
      <c r="D29" s="262"/>
      <c r="E29" s="268" t="s">
        <v>491</v>
      </c>
      <c r="F29" s="97" t="s">
        <v>496</v>
      </c>
      <c r="G29" s="142"/>
      <c r="H29" s="138" t="s">
        <v>503</v>
      </c>
      <c r="I29" s="127">
        <f t="shared" ref="I29:I34" si="25">J29*L29*N29</f>
        <v>100</v>
      </c>
      <c r="J29" s="128">
        <v>50</v>
      </c>
      <c r="K29" s="129" t="s">
        <v>16</v>
      </c>
      <c r="L29" s="130">
        <v>2</v>
      </c>
      <c r="M29" s="129" t="s">
        <v>511</v>
      </c>
      <c r="N29" s="130">
        <v>1</v>
      </c>
      <c r="O29" s="129" t="s">
        <v>515</v>
      </c>
      <c r="P29" s="181"/>
      <c r="Q29" s="182"/>
      <c r="R29" s="108"/>
      <c r="S29" s="61" t="str">
        <f t="shared" si="16"/>
        <v>훈련생 워크숍</v>
      </c>
      <c r="T29" s="58">
        <f t="shared" si="10"/>
        <v>100</v>
      </c>
      <c r="U29" s="59">
        <f t="shared" si="17"/>
        <v>50</v>
      </c>
      <c r="V29" s="59" t="str">
        <f t="shared" si="18"/>
        <v>천원</v>
      </c>
      <c r="W29" s="59">
        <f t="shared" si="19"/>
        <v>2</v>
      </c>
      <c r="X29" s="59" t="str">
        <f t="shared" si="20"/>
        <v>개</v>
      </c>
      <c r="Y29" s="59">
        <f t="shared" si="21"/>
        <v>1</v>
      </c>
      <c r="Z29" s="59" t="str">
        <f t="shared" si="22"/>
        <v>회</v>
      </c>
      <c r="AA29" s="181"/>
      <c r="AB29" s="182"/>
    </row>
    <row r="30" spans="2:28" ht="21" customHeight="1">
      <c r="B30" s="205"/>
      <c r="C30" s="261"/>
      <c r="D30" s="262"/>
      <c r="E30" s="269"/>
      <c r="F30" s="97" t="s">
        <v>501</v>
      </c>
      <c r="G30" s="142"/>
      <c r="H30" s="138" t="s">
        <v>501</v>
      </c>
      <c r="I30" s="127">
        <f t="shared" si="25"/>
        <v>1120</v>
      </c>
      <c r="J30" s="128">
        <v>70</v>
      </c>
      <c r="K30" s="129" t="s">
        <v>516</v>
      </c>
      <c r="L30" s="130">
        <v>8</v>
      </c>
      <c r="M30" s="129" t="s">
        <v>518</v>
      </c>
      <c r="N30" s="130">
        <v>2</v>
      </c>
      <c r="O30" s="129" t="s">
        <v>515</v>
      </c>
      <c r="P30" s="103"/>
      <c r="Q30" s="104"/>
      <c r="R30" s="108"/>
      <c r="S30" s="61" t="str">
        <f t="shared" si="16"/>
        <v>교양교육비</v>
      </c>
      <c r="T30" s="58">
        <f t="shared" si="10"/>
        <v>1120</v>
      </c>
      <c r="U30" s="59">
        <f t="shared" si="17"/>
        <v>70</v>
      </c>
      <c r="V30" s="59" t="str">
        <f t="shared" si="18"/>
        <v>천원</v>
      </c>
      <c r="W30" s="59">
        <f t="shared" si="19"/>
        <v>8</v>
      </c>
      <c r="X30" s="59" t="str">
        <f t="shared" si="20"/>
        <v>시간</v>
      </c>
      <c r="Y30" s="59">
        <f t="shared" si="21"/>
        <v>2</v>
      </c>
      <c r="Z30" s="59" t="str">
        <f t="shared" si="22"/>
        <v>회</v>
      </c>
      <c r="AA30" s="95"/>
      <c r="AB30" s="96"/>
    </row>
    <row r="31" spans="2:28" ht="21" customHeight="1">
      <c r="B31" s="205"/>
      <c r="C31" s="261"/>
      <c r="D31" s="262"/>
      <c r="E31" s="270"/>
      <c r="F31" s="97" t="s">
        <v>507</v>
      </c>
      <c r="G31" s="142"/>
      <c r="H31" s="138" t="s">
        <v>507</v>
      </c>
      <c r="I31" s="127">
        <f t="shared" si="25"/>
        <v>2000</v>
      </c>
      <c r="J31" s="128">
        <v>50</v>
      </c>
      <c r="K31" s="129" t="s">
        <v>516</v>
      </c>
      <c r="L31" s="130">
        <v>2</v>
      </c>
      <c r="M31" s="129" t="s">
        <v>511</v>
      </c>
      <c r="N31" s="130">
        <v>20</v>
      </c>
      <c r="O31" s="129" t="s">
        <v>519</v>
      </c>
      <c r="P31" s="103"/>
      <c r="Q31" s="104"/>
      <c r="R31" s="108"/>
      <c r="S31" s="61" t="str">
        <f t="shared" si="16"/>
        <v>문화체험</v>
      </c>
      <c r="T31" s="58">
        <f t="shared" si="10"/>
        <v>2000</v>
      </c>
      <c r="U31" s="59">
        <f t="shared" si="17"/>
        <v>50</v>
      </c>
      <c r="V31" s="59" t="str">
        <f t="shared" si="18"/>
        <v>천원</v>
      </c>
      <c r="W31" s="59">
        <f t="shared" si="19"/>
        <v>2</v>
      </c>
      <c r="X31" s="59" t="str">
        <f t="shared" si="20"/>
        <v>개</v>
      </c>
      <c r="Y31" s="59">
        <f t="shared" si="21"/>
        <v>20</v>
      </c>
      <c r="Z31" s="59" t="str">
        <f t="shared" si="22"/>
        <v>명</v>
      </c>
      <c r="AA31" s="95"/>
      <c r="AB31" s="96"/>
    </row>
    <row r="32" spans="2:28" ht="21" customHeight="1">
      <c r="B32" s="205"/>
      <c r="C32" s="261"/>
      <c r="D32" s="262"/>
      <c r="E32" s="268" t="s">
        <v>492</v>
      </c>
      <c r="F32" s="97" t="s">
        <v>499</v>
      </c>
      <c r="G32" s="142"/>
      <c r="H32" s="138" t="s">
        <v>504</v>
      </c>
      <c r="I32" s="127">
        <f t="shared" si="25"/>
        <v>1120</v>
      </c>
      <c r="J32" s="128">
        <v>70</v>
      </c>
      <c r="K32" s="129" t="s">
        <v>516</v>
      </c>
      <c r="L32" s="130">
        <v>16</v>
      </c>
      <c r="M32" s="129" t="s">
        <v>518</v>
      </c>
      <c r="N32" s="130">
        <v>1</v>
      </c>
      <c r="O32" s="129" t="s">
        <v>515</v>
      </c>
      <c r="P32" s="181"/>
      <c r="Q32" s="182"/>
      <c r="R32" s="108"/>
      <c r="S32" s="61" t="str">
        <f t="shared" si="16"/>
        <v>취업지원특강</v>
      </c>
      <c r="T32" s="58">
        <f t="shared" si="10"/>
        <v>1120</v>
      </c>
      <c r="U32" s="59">
        <f t="shared" si="17"/>
        <v>70</v>
      </c>
      <c r="V32" s="59" t="str">
        <f t="shared" si="18"/>
        <v>천원</v>
      </c>
      <c r="W32" s="59">
        <f t="shared" si="19"/>
        <v>16</v>
      </c>
      <c r="X32" s="59" t="str">
        <f t="shared" si="20"/>
        <v>시간</v>
      </c>
      <c r="Y32" s="59">
        <f t="shared" si="21"/>
        <v>1</v>
      </c>
      <c r="Z32" s="59" t="str">
        <f t="shared" si="22"/>
        <v>회</v>
      </c>
      <c r="AA32" s="181"/>
      <c r="AB32" s="182"/>
    </row>
    <row r="33" spans="2:28" ht="21" customHeight="1">
      <c r="B33" s="205"/>
      <c r="C33" s="261"/>
      <c r="D33" s="262"/>
      <c r="E33" s="269"/>
      <c r="F33" s="97" t="s">
        <v>500</v>
      </c>
      <c r="G33" s="142"/>
      <c r="H33" s="138" t="s">
        <v>505</v>
      </c>
      <c r="I33" s="127">
        <f t="shared" si="25"/>
        <v>4800</v>
      </c>
      <c r="J33" s="128">
        <v>30</v>
      </c>
      <c r="K33" s="129" t="s">
        <v>516</v>
      </c>
      <c r="L33" s="130">
        <v>8</v>
      </c>
      <c r="M33" s="129" t="s">
        <v>518</v>
      </c>
      <c r="N33" s="130">
        <v>20</v>
      </c>
      <c r="O33" s="129" t="s">
        <v>519</v>
      </c>
      <c r="P33" s="103"/>
      <c r="Q33" s="104"/>
      <c r="R33" s="108"/>
      <c r="S33" s="61" t="str">
        <f t="shared" si="16"/>
        <v>취업지원멘토링</v>
      </c>
      <c r="T33" s="58">
        <f t="shared" si="10"/>
        <v>4800</v>
      </c>
      <c r="U33" s="59">
        <f t="shared" si="17"/>
        <v>30</v>
      </c>
      <c r="V33" s="59" t="str">
        <f t="shared" si="18"/>
        <v>천원</v>
      </c>
      <c r="W33" s="59">
        <f t="shared" si="19"/>
        <v>8</v>
      </c>
      <c r="X33" s="59" t="str">
        <f t="shared" si="20"/>
        <v>시간</v>
      </c>
      <c r="Y33" s="59">
        <f t="shared" si="21"/>
        <v>20</v>
      </c>
      <c r="Z33" s="59" t="str">
        <f t="shared" si="22"/>
        <v>명</v>
      </c>
      <c r="AA33" s="95"/>
      <c r="AB33" s="96"/>
    </row>
    <row r="34" spans="2:28" ht="21" customHeight="1">
      <c r="B34" s="205"/>
      <c r="C34" s="261"/>
      <c r="D34" s="262"/>
      <c r="E34" s="270"/>
      <c r="F34" s="97"/>
      <c r="G34" s="142"/>
      <c r="H34" s="138"/>
      <c r="I34" s="127">
        <f t="shared" si="25"/>
        <v>0</v>
      </c>
      <c r="J34" s="128"/>
      <c r="K34" s="129"/>
      <c r="L34" s="130"/>
      <c r="M34" s="129"/>
      <c r="N34" s="130"/>
      <c r="O34" s="129"/>
      <c r="P34" s="103"/>
      <c r="Q34" s="104"/>
      <c r="R34" s="108"/>
      <c r="S34" s="61">
        <f t="shared" si="16"/>
        <v>0</v>
      </c>
      <c r="T34" s="58">
        <f t="shared" si="10"/>
        <v>0</v>
      </c>
      <c r="U34" s="59">
        <f t="shared" si="17"/>
        <v>0</v>
      </c>
      <c r="V34" s="59">
        <f t="shared" si="18"/>
        <v>0</v>
      </c>
      <c r="W34" s="59">
        <f t="shared" si="19"/>
        <v>0</v>
      </c>
      <c r="X34" s="59">
        <f t="shared" si="20"/>
        <v>0</v>
      </c>
      <c r="Y34" s="59">
        <f t="shared" si="21"/>
        <v>0</v>
      </c>
      <c r="Z34" s="59">
        <f t="shared" si="22"/>
        <v>0</v>
      </c>
      <c r="AA34" s="95"/>
      <c r="AB34" s="96"/>
    </row>
    <row r="35" spans="2:28" ht="21" customHeight="1">
      <c r="B35" s="205"/>
      <c r="C35" s="261"/>
      <c r="D35" s="262"/>
      <c r="E35" s="268" t="s">
        <v>493</v>
      </c>
      <c r="F35" s="97" t="s">
        <v>497</v>
      </c>
      <c r="G35" s="142">
        <f>SUM(I35:I40)</f>
        <v>4107</v>
      </c>
      <c r="H35" s="138" t="s">
        <v>506</v>
      </c>
      <c r="I35" s="127">
        <f t="shared" ref="I35:I36" si="26">J35*L35*N35</f>
        <v>600</v>
      </c>
      <c r="J35" s="128">
        <v>30</v>
      </c>
      <c r="K35" s="129" t="s">
        <v>16</v>
      </c>
      <c r="L35" s="130">
        <v>1</v>
      </c>
      <c r="M35" s="129" t="s">
        <v>10</v>
      </c>
      <c r="N35" s="130">
        <v>20</v>
      </c>
      <c r="O35" s="129" t="s">
        <v>6</v>
      </c>
      <c r="P35" s="167"/>
      <c r="Q35" s="168"/>
      <c r="R35" s="108">
        <f>SUM(T35:T40)</f>
        <v>4107</v>
      </c>
      <c r="S35" s="61" t="str">
        <f t="shared" si="16"/>
        <v>검정고시 응시 지원비</v>
      </c>
      <c r="T35" s="58">
        <f t="shared" si="10"/>
        <v>600</v>
      </c>
      <c r="U35" s="59">
        <f t="shared" si="17"/>
        <v>30</v>
      </c>
      <c r="V35" s="59" t="str">
        <f t="shared" si="18"/>
        <v>천원</v>
      </c>
      <c r="W35" s="59">
        <f t="shared" si="19"/>
        <v>1</v>
      </c>
      <c r="X35" s="59" t="str">
        <f t="shared" si="20"/>
        <v>회</v>
      </c>
      <c r="Y35" s="59">
        <f t="shared" si="21"/>
        <v>20</v>
      </c>
      <c r="Z35" s="59" t="str">
        <f t="shared" si="22"/>
        <v>명</v>
      </c>
      <c r="AA35" s="167"/>
      <c r="AB35" s="168"/>
    </row>
    <row r="36" spans="2:28" ht="21" customHeight="1">
      <c r="B36" s="205"/>
      <c r="C36" s="261"/>
      <c r="D36" s="262"/>
      <c r="E36" s="269"/>
      <c r="F36" s="97" t="s">
        <v>498</v>
      </c>
      <c r="G36" s="142"/>
      <c r="H36" s="138" t="s">
        <v>498</v>
      </c>
      <c r="I36" s="127">
        <f t="shared" si="26"/>
        <v>280</v>
      </c>
      <c r="J36" s="128">
        <v>70</v>
      </c>
      <c r="K36" s="129" t="s">
        <v>16</v>
      </c>
      <c r="L36" s="130">
        <v>2</v>
      </c>
      <c r="M36" s="129" t="s">
        <v>518</v>
      </c>
      <c r="N36" s="130">
        <v>2</v>
      </c>
      <c r="O36" s="129" t="s">
        <v>515</v>
      </c>
      <c r="P36" s="167"/>
      <c r="Q36" s="168"/>
      <c r="R36" s="108"/>
      <c r="S36" s="61" t="str">
        <f t="shared" si="16"/>
        <v>자립지원 특강</v>
      </c>
      <c r="T36" s="58">
        <f t="shared" si="10"/>
        <v>280</v>
      </c>
      <c r="U36" s="59">
        <f t="shared" si="17"/>
        <v>70</v>
      </c>
      <c r="V36" s="59" t="str">
        <f t="shared" si="18"/>
        <v>천원</v>
      </c>
      <c r="W36" s="59">
        <f t="shared" si="19"/>
        <v>2</v>
      </c>
      <c r="X36" s="59" t="str">
        <f t="shared" si="20"/>
        <v>시간</v>
      </c>
      <c r="Y36" s="59">
        <f t="shared" si="21"/>
        <v>2</v>
      </c>
      <c r="Z36" s="59" t="str">
        <f t="shared" si="22"/>
        <v>회</v>
      </c>
      <c r="AA36" s="167"/>
      <c r="AB36" s="168"/>
    </row>
    <row r="37" spans="2:28" ht="21" customHeight="1">
      <c r="B37" s="205"/>
      <c r="C37" s="261"/>
      <c r="D37" s="262"/>
      <c r="E37" s="269"/>
      <c r="F37" s="97" t="s">
        <v>502</v>
      </c>
      <c r="G37" s="142"/>
      <c r="H37" s="141" t="s">
        <v>502</v>
      </c>
      <c r="I37" s="127">
        <f t="shared" si="2"/>
        <v>1200</v>
      </c>
      <c r="J37" s="128">
        <v>30</v>
      </c>
      <c r="K37" s="129" t="s">
        <v>16</v>
      </c>
      <c r="L37" s="130">
        <v>2</v>
      </c>
      <c r="M37" s="129" t="s">
        <v>515</v>
      </c>
      <c r="N37" s="130">
        <v>20</v>
      </c>
      <c r="O37" s="129" t="s">
        <v>6</v>
      </c>
      <c r="P37" s="167"/>
      <c r="Q37" s="168"/>
      <c r="R37" s="108"/>
      <c r="S37" s="61" t="str">
        <f t="shared" si="16"/>
        <v>자격증 취득지원비</v>
      </c>
      <c r="T37" s="58">
        <f t="shared" si="10"/>
        <v>1200</v>
      </c>
      <c r="U37" s="59">
        <f t="shared" si="17"/>
        <v>30</v>
      </c>
      <c r="V37" s="59" t="str">
        <f t="shared" si="18"/>
        <v>천원</v>
      </c>
      <c r="W37" s="59">
        <f t="shared" si="19"/>
        <v>2</v>
      </c>
      <c r="X37" s="59" t="str">
        <f t="shared" si="20"/>
        <v>회</v>
      </c>
      <c r="Y37" s="59">
        <f t="shared" si="21"/>
        <v>20</v>
      </c>
      <c r="Z37" s="59" t="str">
        <f t="shared" si="22"/>
        <v>명</v>
      </c>
      <c r="AA37" s="167"/>
      <c r="AB37" s="168"/>
    </row>
    <row r="38" spans="2:28" ht="21" customHeight="1">
      <c r="B38" s="205"/>
      <c r="C38" s="261"/>
      <c r="D38" s="262"/>
      <c r="E38" s="270"/>
      <c r="F38" s="97"/>
      <c r="G38" s="142"/>
      <c r="H38" s="141"/>
      <c r="I38" s="127">
        <f t="shared" si="2"/>
        <v>0</v>
      </c>
      <c r="J38" s="128"/>
      <c r="K38" s="129"/>
      <c r="L38" s="130"/>
      <c r="M38" s="129"/>
      <c r="N38" s="130"/>
      <c r="O38" s="129"/>
      <c r="P38" s="167"/>
      <c r="Q38" s="168"/>
      <c r="R38" s="108"/>
      <c r="S38" s="61">
        <f t="shared" si="16"/>
        <v>0</v>
      </c>
      <c r="T38" s="58">
        <f t="shared" si="10"/>
        <v>0</v>
      </c>
      <c r="U38" s="59">
        <f t="shared" si="17"/>
        <v>0</v>
      </c>
      <c r="V38" s="59">
        <f t="shared" si="18"/>
        <v>0</v>
      </c>
      <c r="W38" s="59">
        <f t="shared" si="19"/>
        <v>0</v>
      </c>
      <c r="X38" s="59">
        <f t="shared" si="20"/>
        <v>0</v>
      </c>
      <c r="Y38" s="59">
        <f t="shared" si="21"/>
        <v>0</v>
      </c>
      <c r="Z38" s="59">
        <f t="shared" si="22"/>
        <v>0</v>
      </c>
      <c r="AA38" s="167"/>
      <c r="AB38" s="168"/>
    </row>
    <row r="39" spans="2:28" ht="21" customHeight="1">
      <c r="B39" s="205"/>
      <c r="C39" s="259" t="s">
        <v>41</v>
      </c>
      <c r="D39" s="263"/>
      <c r="E39" s="260"/>
      <c r="F39" s="62" t="s">
        <v>5</v>
      </c>
      <c r="G39" s="143">
        <f t="shared" si="23"/>
        <v>2000</v>
      </c>
      <c r="H39" s="138" t="s">
        <v>55</v>
      </c>
      <c r="I39" s="127">
        <f t="shared" si="2"/>
        <v>2000</v>
      </c>
      <c r="J39" s="128">
        <v>500</v>
      </c>
      <c r="K39" s="129" t="s">
        <v>16</v>
      </c>
      <c r="L39" s="130">
        <v>2</v>
      </c>
      <c r="M39" s="129" t="s">
        <v>3</v>
      </c>
      <c r="N39" s="130">
        <v>2</v>
      </c>
      <c r="O39" s="129" t="s">
        <v>10</v>
      </c>
      <c r="P39" s="177" t="str">
        <f>IF(G39&gt;($H$8+$G$8)*0.1,"재산출"," ")</f>
        <v xml:space="preserve"> </v>
      </c>
      <c r="Q39" s="178"/>
      <c r="R39" s="60">
        <f t="shared" si="24"/>
        <v>2000</v>
      </c>
      <c r="S39" s="61" t="str">
        <f t="shared" si="16"/>
        <v>SNS광고</v>
      </c>
      <c r="T39" s="58">
        <f t="shared" si="10"/>
        <v>2000</v>
      </c>
      <c r="U39" s="59">
        <f t="shared" si="17"/>
        <v>500</v>
      </c>
      <c r="V39" s="59" t="str">
        <f t="shared" si="18"/>
        <v>천원</v>
      </c>
      <c r="W39" s="59">
        <f t="shared" si="19"/>
        <v>2</v>
      </c>
      <c r="X39" s="59" t="str">
        <f t="shared" si="20"/>
        <v>개월</v>
      </c>
      <c r="Y39" s="59">
        <f t="shared" si="21"/>
        <v>2</v>
      </c>
      <c r="Z39" s="59" t="str">
        <f t="shared" si="22"/>
        <v>회</v>
      </c>
      <c r="AA39" s="177" t="str">
        <f>IF(R39&gt;($H$8+$G$8)*0.1,"재산출"," ")</f>
        <v xml:space="preserve"> </v>
      </c>
      <c r="AB39" s="178"/>
    </row>
    <row r="40" spans="2:28" ht="21" customHeight="1">
      <c r="B40" s="205"/>
      <c r="C40" s="261"/>
      <c r="D40" s="264"/>
      <c r="E40" s="262"/>
      <c r="F40" s="17" t="s">
        <v>28</v>
      </c>
      <c r="G40" s="137">
        <f t="shared" si="23"/>
        <v>27</v>
      </c>
      <c r="H40" s="138" t="s">
        <v>520</v>
      </c>
      <c r="I40" s="127">
        <f t="shared" si="2"/>
        <v>27</v>
      </c>
      <c r="J40" s="128">
        <v>3</v>
      </c>
      <c r="K40" s="129" t="s">
        <v>16</v>
      </c>
      <c r="L40" s="130">
        <v>9</v>
      </c>
      <c r="M40" s="129" t="s">
        <v>3</v>
      </c>
      <c r="N40" s="130">
        <v>1</v>
      </c>
      <c r="O40" s="129" t="s">
        <v>515</v>
      </c>
      <c r="P40" s="167"/>
      <c r="Q40" s="168"/>
      <c r="R40" s="60">
        <f t="shared" si="24"/>
        <v>27</v>
      </c>
      <c r="S40" s="61" t="str">
        <f t="shared" si="16"/>
        <v>상해보험료</v>
      </c>
      <c r="T40" s="58">
        <f t="shared" si="10"/>
        <v>27</v>
      </c>
      <c r="U40" s="59">
        <f t="shared" si="17"/>
        <v>3</v>
      </c>
      <c r="V40" s="59" t="str">
        <f t="shared" si="18"/>
        <v>천원</v>
      </c>
      <c r="W40" s="59">
        <f t="shared" si="19"/>
        <v>9</v>
      </c>
      <c r="X40" s="59" t="str">
        <f t="shared" si="20"/>
        <v>개월</v>
      </c>
      <c r="Y40" s="59">
        <f t="shared" si="21"/>
        <v>1</v>
      </c>
      <c r="Z40" s="59" t="str">
        <f t="shared" si="22"/>
        <v>회</v>
      </c>
      <c r="AA40" s="167"/>
      <c r="AB40" s="168"/>
    </row>
    <row r="41" spans="2:28" ht="21" customHeight="1">
      <c r="B41" s="205"/>
      <c r="C41" s="261"/>
      <c r="D41" s="264"/>
      <c r="E41" s="262"/>
      <c r="F41" s="17" t="s">
        <v>34</v>
      </c>
      <c r="G41" s="137">
        <f t="shared" si="23"/>
        <v>0</v>
      </c>
      <c r="H41" s="138"/>
      <c r="I41" s="127">
        <f t="shared" si="2"/>
        <v>0</v>
      </c>
      <c r="J41" s="128"/>
      <c r="K41" s="129"/>
      <c r="L41" s="130"/>
      <c r="M41" s="129"/>
      <c r="N41" s="130"/>
      <c r="O41" s="129"/>
      <c r="P41" s="167"/>
      <c r="Q41" s="168"/>
      <c r="R41" s="60">
        <f t="shared" si="24"/>
        <v>0</v>
      </c>
      <c r="S41" s="61">
        <f t="shared" si="16"/>
        <v>0</v>
      </c>
      <c r="T41" s="58">
        <f t="shared" si="10"/>
        <v>0</v>
      </c>
      <c r="U41" s="59">
        <f t="shared" si="17"/>
        <v>0</v>
      </c>
      <c r="V41" s="59">
        <f t="shared" si="18"/>
        <v>0</v>
      </c>
      <c r="W41" s="59">
        <f t="shared" si="19"/>
        <v>0</v>
      </c>
      <c r="X41" s="59">
        <f t="shared" si="20"/>
        <v>0</v>
      </c>
      <c r="Y41" s="59">
        <f t="shared" si="21"/>
        <v>0</v>
      </c>
      <c r="Z41" s="59">
        <f t="shared" si="22"/>
        <v>0</v>
      </c>
      <c r="AA41" s="167"/>
      <c r="AB41" s="168"/>
    </row>
    <row r="42" spans="2:28" ht="21" customHeight="1">
      <c r="B42" s="205"/>
      <c r="C42" s="261"/>
      <c r="D42" s="264"/>
      <c r="E42" s="262"/>
      <c r="F42" s="18" t="s">
        <v>1</v>
      </c>
      <c r="G42" s="137">
        <f t="shared" si="23"/>
        <v>360</v>
      </c>
      <c r="H42" s="1"/>
      <c r="I42" s="146">
        <f t="shared" si="2"/>
        <v>360</v>
      </c>
      <c r="J42" s="147">
        <v>20</v>
      </c>
      <c r="K42" s="148" t="s">
        <v>516</v>
      </c>
      <c r="L42" s="149">
        <v>9</v>
      </c>
      <c r="M42" s="148" t="s">
        <v>514</v>
      </c>
      <c r="N42" s="149">
        <v>2</v>
      </c>
      <c r="O42" s="148" t="s">
        <v>515</v>
      </c>
      <c r="P42" s="167"/>
      <c r="Q42" s="168"/>
      <c r="R42" s="60">
        <f t="shared" si="24"/>
        <v>360</v>
      </c>
      <c r="S42" s="61">
        <f t="shared" si="16"/>
        <v>0</v>
      </c>
      <c r="T42" s="58">
        <f t="shared" si="10"/>
        <v>360</v>
      </c>
      <c r="U42" s="59">
        <f t="shared" si="17"/>
        <v>20</v>
      </c>
      <c r="V42" s="59" t="str">
        <f t="shared" si="18"/>
        <v>천원</v>
      </c>
      <c r="W42" s="59">
        <f t="shared" si="19"/>
        <v>9</v>
      </c>
      <c r="X42" s="59" t="str">
        <f t="shared" si="20"/>
        <v>개월</v>
      </c>
      <c r="Y42" s="59">
        <f t="shared" si="21"/>
        <v>2</v>
      </c>
      <c r="Z42" s="59" t="str">
        <f t="shared" si="22"/>
        <v>회</v>
      </c>
      <c r="AA42" s="167"/>
      <c r="AB42" s="168"/>
    </row>
    <row r="43" spans="2:28" ht="21" customHeight="1">
      <c r="B43" s="205"/>
      <c r="C43" s="261"/>
      <c r="D43" s="264"/>
      <c r="E43" s="262"/>
      <c r="F43" s="100" t="s">
        <v>483</v>
      </c>
      <c r="G43" s="137">
        <f t="shared" si="23"/>
        <v>270</v>
      </c>
      <c r="H43" s="138" t="s">
        <v>489</v>
      </c>
      <c r="I43" s="146">
        <f t="shared" si="2"/>
        <v>270</v>
      </c>
      <c r="J43" s="147">
        <v>30</v>
      </c>
      <c r="K43" s="148" t="s">
        <v>516</v>
      </c>
      <c r="L43" s="149">
        <v>9</v>
      </c>
      <c r="M43" s="148" t="s">
        <v>514</v>
      </c>
      <c r="N43" s="149">
        <v>1</v>
      </c>
      <c r="O43" s="148" t="s">
        <v>515</v>
      </c>
      <c r="P43" s="177" t="str">
        <f>IF(G43&gt;($G$8-G43)*0.01,"재산출", " ")</f>
        <v xml:space="preserve"> </v>
      </c>
      <c r="Q43" s="178"/>
      <c r="R43" s="60">
        <f t="shared" si="24"/>
        <v>270</v>
      </c>
      <c r="S43" s="61" t="str">
        <f t="shared" si="16"/>
        <v>업무추진비</v>
      </c>
      <c r="T43" s="58">
        <f t="shared" si="10"/>
        <v>270</v>
      </c>
      <c r="U43" s="59">
        <f t="shared" si="17"/>
        <v>30</v>
      </c>
      <c r="V43" s="59" t="str">
        <f t="shared" si="18"/>
        <v>천원</v>
      </c>
      <c r="W43" s="59">
        <f t="shared" si="19"/>
        <v>9</v>
      </c>
      <c r="X43" s="59" t="str">
        <f t="shared" si="20"/>
        <v>개월</v>
      </c>
      <c r="Y43" s="59">
        <f t="shared" si="21"/>
        <v>1</v>
      </c>
      <c r="Z43" s="59" t="str">
        <f t="shared" si="22"/>
        <v>회</v>
      </c>
      <c r="AA43" s="177" t="str">
        <f>IF(R43&gt;($G$8-R43)*0.01,"재산출", " ")</f>
        <v xml:space="preserve"> </v>
      </c>
      <c r="AB43" s="178"/>
    </row>
    <row r="44" spans="2:28" ht="21" customHeight="1" thickBot="1">
      <c r="B44" s="206"/>
      <c r="C44" s="265"/>
      <c r="D44" s="266"/>
      <c r="E44" s="267"/>
      <c r="F44" s="101" t="s">
        <v>484</v>
      </c>
      <c r="G44" s="137">
        <f t="shared" si="23"/>
        <v>0</v>
      </c>
      <c r="H44" s="138" t="s">
        <v>490</v>
      </c>
      <c r="I44" s="4">
        <f t="shared" si="2"/>
        <v>0</v>
      </c>
      <c r="J44" s="5"/>
      <c r="K44" s="6"/>
      <c r="L44" s="7"/>
      <c r="M44" s="6"/>
      <c r="N44" s="7"/>
      <c r="O44" s="6"/>
      <c r="P44" s="179"/>
      <c r="Q44" s="180"/>
      <c r="R44" s="60">
        <f t="shared" si="24"/>
        <v>0</v>
      </c>
      <c r="S44" s="61" t="str">
        <f t="shared" si="16"/>
        <v>협의체운영비</v>
      </c>
      <c r="T44" s="58">
        <f t="shared" si="10"/>
        <v>0</v>
      </c>
      <c r="U44" s="59">
        <f t="shared" si="17"/>
        <v>0</v>
      </c>
      <c r="V44" s="59">
        <f t="shared" si="18"/>
        <v>0</v>
      </c>
      <c r="W44" s="59">
        <f t="shared" si="19"/>
        <v>0</v>
      </c>
      <c r="X44" s="59">
        <f t="shared" si="20"/>
        <v>0</v>
      </c>
      <c r="Y44" s="59">
        <f t="shared" si="21"/>
        <v>0</v>
      </c>
      <c r="Z44" s="59">
        <f t="shared" si="22"/>
        <v>0</v>
      </c>
      <c r="AA44" s="179"/>
      <c r="AB44" s="180"/>
    </row>
    <row r="45" spans="2:28" ht="21" customHeight="1">
      <c r="B45" s="204" t="s">
        <v>82</v>
      </c>
      <c r="C45" s="207" t="s">
        <v>12</v>
      </c>
      <c r="D45" s="207"/>
      <c r="E45" s="207"/>
      <c r="F45" s="208"/>
      <c r="G45" s="70">
        <f>SUM(G46:G48)</f>
        <v>3250</v>
      </c>
      <c r="H45" s="106"/>
      <c r="I45" s="71">
        <f>SUM(I46:I48)</f>
        <v>3250</v>
      </c>
      <c r="J45" s="72"/>
      <c r="K45" s="73"/>
      <c r="L45" s="73"/>
      <c r="M45" s="73"/>
      <c r="N45" s="73"/>
      <c r="O45" s="73"/>
      <c r="P45" s="169" t="str">
        <f>IF(G45&gt;($G$8+$H$8)*0.1,"재산출", " ")</f>
        <v xml:space="preserve"> </v>
      </c>
      <c r="Q45" s="170"/>
      <c r="R45" s="70">
        <f>SUM(R46:R48)</f>
        <v>3250</v>
      </c>
      <c r="S45" s="66"/>
      <c r="T45" s="71">
        <f>SUM(T46:T48)</f>
        <v>3250</v>
      </c>
      <c r="U45" s="72"/>
      <c r="V45" s="73"/>
      <c r="W45" s="73"/>
      <c r="X45" s="73"/>
      <c r="Y45" s="73"/>
      <c r="Z45" s="73"/>
      <c r="AA45" s="173" t="str">
        <f>IF(R45&gt;($W$8+$X$8)*0.1,"재산출", " ")</f>
        <v xml:space="preserve"> </v>
      </c>
      <c r="AB45" s="174"/>
    </row>
    <row r="46" spans="2:28" ht="21" customHeight="1">
      <c r="B46" s="205"/>
      <c r="C46" s="227" t="s">
        <v>474</v>
      </c>
      <c r="D46" s="228"/>
      <c r="E46" s="228"/>
      <c r="F46" s="229"/>
      <c r="G46" s="137">
        <f>SUM(I46)</f>
        <v>1800</v>
      </c>
      <c r="H46" s="144"/>
      <c r="I46" s="127">
        <f t="shared" si="2"/>
        <v>1800</v>
      </c>
      <c r="J46" s="128">
        <v>200</v>
      </c>
      <c r="K46" s="129" t="s">
        <v>516</v>
      </c>
      <c r="L46" s="130">
        <v>9</v>
      </c>
      <c r="M46" s="129" t="s">
        <v>514</v>
      </c>
      <c r="N46" s="130">
        <v>1</v>
      </c>
      <c r="O46" s="129" t="s">
        <v>515</v>
      </c>
      <c r="P46" s="167"/>
      <c r="Q46" s="168"/>
      <c r="R46" s="60">
        <f>SUM(T46)</f>
        <v>1800</v>
      </c>
      <c r="S46" s="61">
        <f t="shared" ref="S46:S47" si="27">H46</f>
        <v>0</v>
      </c>
      <c r="T46" s="58">
        <f t="shared" ref="T46:T48" si="28">U46*W46*Y46</f>
        <v>1800</v>
      </c>
      <c r="U46" s="59">
        <f t="shared" ref="U46:U48" si="29">J46</f>
        <v>200</v>
      </c>
      <c r="V46" s="59" t="str">
        <f t="shared" ref="V46:V48" si="30">K46</f>
        <v>천원</v>
      </c>
      <c r="W46" s="59">
        <f t="shared" ref="W46:W48" si="31">L46</f>
        <v>9</v>
      </c>
      <c r="X46" s="59" t="str">
        <f t="shared" ref="X46:X48" si="32">M46</f>
        <v>개월</v>
      </c>
      <c r="Y46" s="59">
        <f t="shared" ref="Y46:Y48" si="33">N46</f>
        <v>1</v>
      </c>
      <c r="Z46" s="59" t="str">
        <f t="shared" ref="Z46:Z48" si="34">O46</f>
        <v>회</v>
      </c>
      <c r="AA46" s="167"/>
      <c r="AB46" s="168"/>
    </row>
    <row r="47" spans="2:28" ht="21" customHeight="1">
      <c r="B47" s="205"/>
      <c r="C47" s="227" t="s">
        <v>11</v>
      </c>
      <c r="D47" s="228"/>
      <c r="E47" s="228"/>
      <c r="F47" s="229"/>
      <c r="G47" s="137">
        <f>SUM(I47)</f>
        <v>450</v>
      </c>
      <c r="H47" s="145" t="s">
        <v>517</v>
      </c>
      <c r="I47" s="127">
        <f t="shared" si="2"/>
        <v>450</v>
      </c>
      <c r="J47" s="128">
        <v>50</v>
      </c>
      <c r="K47" s="129" t="s">
        <v>516</v>
      </c>
      <c r="L47" s="130">
        <v>9</v>
      </c>
      <c r="M47" s="129" t="s">
        <v>514</v>
      </c>
      <c r="N47" s="130">
        <v>1</v>
      </c>
      <c r="O47" s="129" t="s">
        <v>515</v>
      </c>
      <c r="P47" s="167"/>
      <c r="Q47" s="168"/>
      <c r="R47" s="60">
        <f>SUM(T47)</f>
        <v>450</v>
      </c>
      <c r="S47" s="61" t="str">
        <f t="shared" si="27"/>
        <v>사무용품비</v>
      </c>
      <c r="T47" s="58">
        <f t="shared" si="28"/>
        <v>450</v>
      </c>
      <c r="U47" s="59">
        <f t="shared" si="29"/>
        <v>50</v>
      </c>
      <c r="V47" s="59" t="str">
        <f t="shared" si="30"/>
        <v>천원</v>
      </c>
      <c r="W47" s="59">
        <f t="shared" si="31"/>
        <v>9</v>
      </c>
      <c r="X47" s="59" t="str">
        <f t="shared" si="32"/>
        <v>개월</v>
      </c>
      <c r="Y47" s="59">
        <f t="shared" si="33"/>
        <v>1</v>
      </c>
      <c r="Z47" s="59" t="str">
        <f t="shared" si="34"/>
        <v>회</v>
      </c>
      <c r="AA47" s="167"/>
      <c r="AB47" s="168"/>
    </row>
    <row r="48" spans="2:28" ht="21" customHeight="1" thickBot="1">
      <c r="B48" s="206"/>
      <c r="C48" s="230" t="s">
        <v>50</v>
      </c>
      <c r="D48" s="231"/>
      <c r="E48" s="231"/>
      <c r="F48" s="232"/>
      <c r="G48" s="137">
        <f>SUM(I48)</f>
        <v>1000</v>
      </c>
      <c r="H48" s="138" t="s">
        <v>50</v>
      </c>
      <c r="I48" s="133">
        <f t="shared" si="2"/>
        <v>1000</v>
      </c>
      <c r="J48" s="134">
        <v>1000</v>
      </c>
      <c r="K48" s="135" t="s">
        <v>16</v>
      </c>
      <c r="L48" s="136">
        <v>1</v>
      </c>
      <c r="M48" s="135" t="s">
        <v>511</v>
      </c>
      <c r="N48" s="136">
        <v>1</v>
      </c>
      <c r="O48" s="135" t="s">
        <v>10</v>
      </c>
      <c r="P48" s="179" t="s">
        <v>475</v>
      </c>
      <c r="Q48" s="180"/>
      <c r="R48" s="60">
        <f>SUM(T48)</f>
        <v>1000</v>
      </c>
      <c r="S48" s="61" t="s">
        <v>50</v>
      </c>
      <c r="T48" s="58">
        <f t="shared" si="28"/>
        <v>1000</v>
      </c>
      <c r="U48" s="59">
        <f t="shared" si="29"/>
        <v>1000</v>
      </c>
      <c r="V48" s="59" t="str">
        <f t="shared" si="30"/>
        <v>천원</v>
      </c>
      <c r="W48" s="59">
        <f t="shared" si="31"/>
        <v>1</v>
      </c>
      <c r="X48" s="59" t="str">
        <f t="shared" si="32"/>
        <v>개</v>
      </c>
      <c r="Y48" s="59">
        <f t="shared" si="33"/>
        <v>1</v>
      </c>
      <c r="Z48" s="59" t="str">
        <f t="shared" si="34"/>
        <v>회</v>
      </c>
      <c r="AA48" s="179" t="s">
        <v>475</v>
      </c>
      <c r="AB48" s="180"/>
    </row>
    <row r="49" spans="2:28" ht="21" customHeight="1">
      <c r="B49" s="204" t="s">
        <v>46</v>
      </c>
      <c r="C49" s="208" t="s">
        <v>12</v>
      </c>
      <c r="D49" s="209"/>
      <c r="E49" s="209"/>
      <c r="F49" s="209"/>
      <c r="G49" s="74">
        <f>SUM(G50:G53)</f>
        <v>28800</v>
      </c>
      <c r="H49" s="107"/>
      <c r="I49" s="71">
        <f>SUM(I50:I53)</f>
        <v>28800</v>
      </c>
      <c r="J49" s="72"/>
      <c r="K49" s="73"/>
      <c r="L49" s="73"/>
      <c r="M49" s="73"/>
      <c r="N49" s="73"/>
      <c r="O49" s="73"/>
      <c r="P49" s="171" t="str">
        <f>IF(G49&gt;375*$O$4*L50,"재산출"," ")</f>
        <v xml:space="preserve"> </v>
      </c>
      <c r="Q49" s="172"/>
      <c r="R49" s="74">
        <f>SUM(R50:R53)</f>
        <v>28800</v>
      </c>
      <c r="S49" s="75"/>
      <c r="T49" s="67">
        <f>SUM(T50:T53)</f>
        <v>28800</v>
      </c>
      <c r="U49" s="68"/>
      <c r="V49" s="69"/>
      <c r="W49" s="69"/>
      <c r="X49" s="69"/>
      <c r="Y49" s="69"/>
      <c r="Z49" s="69"/>
      <c r="AA49" s="175" t="str">
        <f>IF(R49&gt;375*$O$4*W50,"재산출"," ")</f>
        <v xml:space="preserve"> </v>
      </c>
      <c r="AB49" s="176"/>
    </row>
    <row r="50" spans="2:28" ht="21" customHeight="1">
      <c r="B50" s="205"/>
      <c r="C50" s="210" t="s">
        <v>512</v>
      </c>
      <c r="D50" s="211"/>
      <c r="E50" s="211"/>
      <c r="F50" s="212"/>
      <c r="G50" s="137">
        <f>SUM(I50)</f>
        <v>28800</v>
      </c>
      <c r="H50" s="138"/>
      <c r="I50" s="127">
        <f>J50*L50*N50</f>
        <v>28800</v>
      </c>
      <c r="J50" s="128">
        <v>160</v>
      </c>
      <c r="K50" s="129" t="s">
        <v>16</v>
      </c>
      <c r="L50" s="130">
        <v>9</v>
      </c>
      <c r="M50" s="129" t="s">
        <v>3</v>
      </c>
      <c r="N50" s="130">
        <v>20</v>
      </c>
      <c r="O50" s="129" t="s">
        <v>6</v>
      </c>
      <c r="P50" s="177" t="str">
        <f>IF(J50&gt;160,"재산출"," ")</f>
        <v xml:space="preserve"> </v>
      </c>
      <c r="Q50" s="178"/>
      <c r="R50" s="60">
        <f>SUM(T50)</f>
        <v>28800</v>
      </c>
      <c r="S50" s="61">
        <f t="shared" ref="S50:S53" si="35">H50</f>
        <v>0</v>
      </c>
      <c r="T50" s="58">
        <f t="shared" ref="T50:T53" si="36">U50*W50*Y50</f>
        <v>28800</v>
      </c>
      <c r="U50" s="59">
        <f t="shared" ref="U50:U53" si="37">J50</f>
        <v>160</v>
      </c>
      <c r="V50" s="59" t="str">
        <f t="shared" ref="V50:V53" si="38">K50</f>
        <v>천원</v>
      </c>
      <c r="W50" s="59">
        <f t="shared" ref="W50:W53" si="39">L50</f>
        <v>9</v>
      </c>
      <c r="X50" s="59" t="str">
        <f t="shared" ref="X50:X53" si="40">M50</f>
        <v>개월</v>
      </c>
      <c r="Y50" s="59">
        <f t="shared" ref="Y50:Y53" si="41">N50</f>
        <v>20</v>
      </c>
      <c r="Z50" s="59" t="str">
        <f t="shared" ref="Z50:Z53" si="42">O50</f>
        <v>명</v>
      </c>
      <c r="AA50" s="177" t="str">
        <f>IF(U50&gt;160,"재산출"," ")</f>
        <v xml:space="preserve"> </v>
      </c>
      <c r="AB50" s="178"/>
    </row>
    <row r="51" spans="2:28" ht="21" customHeight="1">
      <c r="B51" s="205"/>
      <c r="C51" s="210" t="s">
        <v>57</v>
      </c>
      <c r="D51" s="211"/>
      <c r="E51" s="211"/>
      <c r="F51" s="212"/>
      <c r="G51" s="137">
        <f>SUM(I51)</f>
        <v>0</v>
      </c>
      <c r="H51" s="138"/>
      <c r="I51" s="127">
        <f>J51*L51*N51</f>
        <v>0</v>
      </c>
      <c r="J51" s="128"/>
      <c r="K51" s="129"/>
      <c r="L51" s="130"/>
      <c r="M51" s="129"/>
      <c r="N51" s="130"/>
      <c r="O51" s="129"/>
      <c r="P51" s="167"/>
      <c r="Q51" s="168"/>
      <c r="R51" s="60">
        <f>SUM(T51)</f>
        <v>0</v>
      </c>
      <c r="S51" s="61">
        <f t="shared" si="35"/>
        <v>0</v>
      </c>
      <c r="T51" s="58">
        <f t="shared" si="36"/>
        <v>0</v>
      </c>
      <c r="U51" s="59">
        <f t="shared" si="37"/>
        <v>0</v>
      </c>
      <c r="V51" s="59">
        <f t="shared" si="38"/>
        <v>0</v>
      </c>
      <c r="W51" s="59">
        <f t="shared" si="39"/>
        <v>0</v>
      </c>
      <c r="X51" s="59">
        <f t="shared" si="40"/>
        <v>0</v>
      </c>
      <c r="Y51" s="59">
        <f t="shared" si="41"/>
        <v>0</v>
      </c>
      <c r="Z51" s="59">
        <f t="shared" si="42"/>
        <v>0</v>
      </c>
      <c r="AA51" s="167"/>
      <c r="AB51" s="168"/>
    </row>
    <row r="52" spans="2:28" ht="21" customHeight="1">
      <c r="B52" s="205"/>
      <c r="C52" s="210" t="s">
        <v>45</v>
      </c>
      <c r="D52" s="211"/>
      <c r="E52" s="211"/>
      <c r="F52" s="212"/>
      <c r="G52" s="137">
        <f>SUM(I52)</f>
        <v>0</v>
      </c>
      <c r="H52" s="138"/>
      <c r="I52" s="127">
        <f>J52*L52*N52</f>
        <v>0</v>
      </c>
      <c r="J52" s="128"/>
      <c r="K52" s="129"/>
      <c r="L52" s="130"/>
      <c r="M52" s="129"/>
      <c r="N52" s="130"/>
      <c r="O52" s="129"/>
      <c r="P52" s="167"/>
      <c r="Q52" s="168"/>
      <c r="R52" s="60">
        <f>SUM(T52)</f>
        <v>0</v>
      </c>
      <c r="S52" s="61">
        <f t="shared" si="35"/>
        <v>0</v>
      </c>
      <c r="T52" s="58">
        <f t="shared" si="36"/>
        <v>0</v>
      </c>
      <c r="U52" s="59">
        <f t="shared" si="37"/>
        <v>0</v>
      </c>
      <c r="V52" s="59">
        <f t="shared" si="38"/>
        <v>0</v>
      </c>
      <c r="W52" s="59">
        <f t="shared" si="39"/>
        <v>0</v>
      </c>
      <c r="X52" s="59">
        <f t="shared" si="40"/>
        <v>0</v>
      </c>
      <c r="Y52" s="59">
        <f t="shared" si="41"/>
        <v>0</v>
      </c>
      <c r="Z52" s="59">
        <f t="shared" si="42"/>
        <v>0</v>
      </c>
      <c r="AA52" s="167"/>
      <c r="AB52" s="168"/>
    </row>
    <row r="53" spans="2:28" ht="21" customHeight="1" thickBot="1">
      <c r="B53" s="205"/>
      <c r="C53" s="213" t="s">
        <v>36</v>
      </c>
      <c r="D53" s="214"/>
      <c r="E53" s="214"/>
      <c r="F53" s="215"/>
      <c r="G53" s="137">
        <f>SUM(I53)</f>
        <v>0</v>
      </c>
      <c r="H53" s="138"/>
      <c r="I53" s="127">
        <f>J53*L53*N53</f>
        <v>0</v>
      </c>
      <c r="J53" s="128"/>
      <c r="K53" s="129"/>
      <c r="L53" s="130"/>
      <c r="M53" s="129"/>
      <c r="N53" s="130"/>
      <c r="O53" s="129"/>
      <c r="P53" s="167"/>
      <c r="Q53" s="168"/>
      <c r="R53" s="60">
        <f>SUM(T53)</f>
        <v>0</v>
      </c>
      <c r="S53" s="61">
        <f t="shared" si="35"/>
        <v>0</v>
      </c>
      <c r="T53" s="58">
        <f t="shared" si="36"/>
        <v>0</v>
      </c>
      <c r="U53" s="59">
        <f t="shared" si="37"/>
        <v>0</v>
      </c>
      <c r="V53" s="59">
        <f t="shared" si="38"/>
        <v>0</v>
      </c>
      <c r="W53" s="59">
        <f t="shared" si="39"/>
        <v>0</v>
      </c>
      <c r="X53" s="59">
        <f t="shared" si="40"/>
        <v>0</v>
      </c>
      <c r="Y53" s="59">
        <f t="shared" si="41"/>
        <v>0</v>
      </c>
      <c r="Z53" s="59">
        <f t="shared" si="42"/>
        <v>0</v>
      </c>
      <c r="AA53" s="167"/>
      <c r="AB53" s="168"/>
    </row>
    <row r="54" spans="2:28" ht="21" customHeight="1" thickBot="1">
      <c r="B54" s="201" t="s">
        <v>20</v>
      </c>
      <c r="C54" s="202"/>
      <c r="D54" s="202"/>
      <c r="E54" s="202"/>
      <c r="F54" s="203"/>
      <c r="G54" s="76"/>
      <c r="H54" s="105"/>
      <c r="I54" s="78">
        <f>SUM(I16,I49,I20,I45)</f>
        <v>124927</v>
      </c>
      <c r="J54" s="218"/>
      <c r="K54" s="219"/>
      <c r="L54" s="219"/>
      <c r="M54" s="219"/>
      <c r="N54" s="219"/>
      <c r="O54" s="219"/>
      <c r="P54" s="219"/>
      <c r="Q54" s="220"/>
      <c r="R54" s="76"/>
      <c r="S54" s="77"/>
      <c r="T54" s="79">
        <f>SUM(T16,T49,T20,T45)</f>
        <v>124927</v>
      </c>
      <c r="U54" s="164"/>
      <c r="V54" s="165"/>
      <c r="W54" s="165"/>
      <c r="X54" s="165"/>
      <c r="Y54" s="165"/>
      <c r="Z54" s="165"/>
      <c r="AA54" s="165"/>
      <c r="AB54" s="166"/>
    </row>
    <row r="55" spans="2:28">
      <c r="G55" s="22"/>
    </row>
  </sheetData>
  <mergeCells count="129">
    <mergeCell ref="E22:E28"/>
    <mergeCell ref="C21:D38"/>
    <mergeCell ref="C39:E44"/>
    <mergeCell ref="E29:E31"/>
    <mergeCell ref="E32:E34"/>
    <mergeCell ref="E35:E38"/>
    <mergeCell ref="C7:E7"/>
    <mergeCell ref="C8:E8"/>
    <mergeCell ref="N15:O15"/>
    <mergeCell ref="J16:O16"/>
    <mergeCell ref="C47:F47"/>
    <mergeCell ref="C48:F48"/>
    <mergeCell ref="C50:F50"/>
    <mergeCell ref="C51:F51"/>
    <mergeCell ref="B2:Q2"/>
    <mergeCell ref="I7:J7"/>
    <mergeCell ref="I8:J8"/>
    <mergeCell ref="C17:F17"/>
    <mergeCell ref="C18:F18"/>
    <mergeCell ref="C19:F19"/>
    <mergeCell ref="F22:F23"/>
    <mergeCell ref="C20:F20"/>
    <mergeCell ref="G22:G23"/>
    <mergeCell ref="P36:Q36"/>
    <mergeCell ref="P26:Q26"/>
    <mergeCell ref="P29:Q29"/>
    <mergeCell ref="H4:J4"/>
    <mergeCell ref="H5:Q5"/>
    <mergeCell ref="K4:L4"/>
    <mergeCell ref="C5:F5"/>
    <mergeCell ref="C4:F4"/>
    <mergeCell ref="H13:O13"/>
    <mergeCell ref="G12:O12"/>
    <mergeCell ref="C46:F46"/>
    <mergeCell ref="P23:Q23"/>
    <mergeCell ref="P37:Q37"/>
    <mergeCell ref="P22:Q22"/>
    <mergeCell ref="P21:Q21"/>
    <mergeCell ref="P20:Q20"/>
    <mergeCell ref="P51:Q51"/>
    <mergeCell ref="P38:Q38"/>
    <mergeCell ref="P39:Q39"/>
    <mergeCell ref="P41:Q41"/>
    <mergeCell ref="P42:Q42"/>
    <mergeCell ref="P43:Q43"/>
    <mergeCell ref="P40:Q40"/>
    <mergeCell ref="P24:Q24"/>
    <mergeCell ref="P25:Q25"/>
    <mergeCell ref="P35:Q35"/>
    <mergeCell ref="B54:F54"/>
    <mergeCell ref="J14:O14"/>
    <mergeCell ref="B45:B48"/>
    <mergeCell ref="C45:F45"/>
    <mergeCell ref="B49:B53"/>
    <mergeCell ref="C49:F49"/>
    <mergeCell ref="C52:F52"/>
    <mergeCell ref="C53:F53"/>
    <mergeCell ref="B16:B19"/>
    <mergeCell ref="C16:F16"/>
    <mergeCell ref="B20:B44"/>
    <mergeCell ref="J54:Q54"/>
    <mergeCell ref="P17:Q17"/>
    <mergeCell ref="P18:Q18"/>
    <mergeCell ref="P19:Q19"/>
    <mergeCell ref="P52:Q52"/>
    <mergeCell ref="P53:Q53"/>
    <mergeCell ref="P13:Q14"/>
    <mergeCell ref="P44:Q44"/>
    <mergeCell ref="P46:Q46"/>
    <mergeCell ref="P47:Q47"/>
    <mergeCell ref="P48:Q48"/>
    <mergeCell ref="P50:Q50"/>
    <mergeCell ref="P32:Q32"/>
    <mergeCell ref="R22:R23"/>
    <mergeCell ref="AA22:AB22"/>
    <mergeCell ref="AA23:AB23"/>
    <mergeCell ref="AA20:AB20"/>
    <mergeCell ref="U16:Z16"/>
    <mergeCell ref="AA17:AB17"/>
    <mergeCell ref="AA18:AB18"/>
    <mergeCell ref="AA19:AB19"/>
    <mergeCell ref="R12:Z12"/>
    <mergeCell ref="R13:R14"/>
    <mergeCell ref="S13:Z13"/>
    <mergeCell ref="AA13:AB14"/>
    <mergeCell ref="U14:Z14"/>
    <mergeCell ref="AA21:AB21"/>
    <mergeCell ref="AA25:AB25"/>
    <mergeCell ref="AA26:AB26"/>
    <mergeCell ref="AA28:AB28"/>
    <mergeCell ref="AA29:AB29"/>
    <mergeCell ref="AA32:AB32"/>
    <mergeCell ref="AA35:AB35"/>
    <mergeCell ref="AA36:AB36"/>
    <mergeCell ref="AA37:AB37"/>
    <mergeCell ref="AA38:AB38"/>
    <mergeCell ref="T7:U7"/>
    <mergeCell ref="Y7:Z7"/>
    <mergeCell ref="T8:U8"/>
    <mergeCell ref="Y8:Z8"/>
    <mergeCell ref="U54:AB54"/>
    <mergeCell ref="P28:Q28"/>
    <mergeCell ref="P45:Q45"/>
    <mergeCell ref="P49:Q49"/>
    <mergeCell ref="AA45:AB45"/>
    <mergeCell ref="AA49:AB49"/>
    <mergeCell ref="AA50:AB50"/>
    <mergeCell ref="AA51:AB51"/>
    <mergeCell ref="AA52:AB52"/>
    <mergeCell ref="AA53:AB53"/>
    <mergeCell ref="AA44:AB44"/>
    <mergeCell ref="AA46:AB46"/>
    <mergeCell ref="AA47:AB47"/>
    <mergeCell ref="AA48:AB48"/>
    <mergeCell ref="AA39:AB39"/>
    <mergeCell ref="AA40:AB40"/>
    <mergeCell ref="AA41:AB41"/>
    <mergeCell ref="AA42:AB42"/>
    <mergeCell ref="AA43:AB43"/>
    <mergeCell ref="AA24:AB24"/>
    <mergeCell ref="B13:B15"/>
    <mergeCell ref="C13:D15"/>
    <mergeCell ref="E13:E15"/>
    <mergeCell ref="F13:F15"/>
    <mergeCell ref="G13:G15"/>
    <mergeCell ref="H14:H15"/>
    <mergeCell ref="I14:I15"/>
    <mergeCell ref="J15:K15"/>
    <mergeCell ref="L15:M15"/>
  </mergeCells>
  <phoneticPr fontId="13" type="noConversion"/>
  <dataValidations count="1">
    <dataValidation allowBlank="1" showInputMessage="1" showErrorMessage="1" prompt="훈련직종코드 선택시 자동 입력됩니다." sqref="Q9:AB9"/>
  </dataValidations>
  <pageMargins left="0.69986110925674438" right="0.69986110925674438" top="0.75" bottom="0.75" header="0.30000001192092896" footer="0.30000001192092896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zoomScale="90" zoomScaleNormal="90" workbookViewId="0">
      <selection activeCell="A2" sqref="A2"/>
    </sheetView>
  </sheetViews>
  <sheetFormatPr defaultRowHeight="17.399999999999999"/>
  <cols>
    <col min="1" max="4" width="10.59765625" customWidth="1"/>
    <col min="5" max="5" width="12.8984375" customWidth="1"/>
    <col min="6" max="6" width="10.59765625" customWidth="1"/>
    <col min="7" max="8" width="35.59765625" customWidth="1"/>
    <col min="9" max="9" width="16.3984375" bestFit="1" customWidth="1"/>
    <col min="10" max="10" width="15" customWidth="1"/>
  </cols>
  <sheetData>
    <row r="1" spans="1:10" ht="27.6">
      <c r="A1" s="280" t="s">
        <v>482</v>
      </c>
      <c r="B1" s="280"/>
      <c r="C1" s="280"/>
      <c r="D1" s="280"/>
      <c r="E1" s="280"/>
      <c r="F1" s="280"/>
      <c r="G1" s="280"/>
      <c r="H1" s="280"/>
      <c r="I1" s="280"/>
      <c r="J1" s="280"/>
    </row>
    <row r="2" spans="1:10" ht="10.35" customHeight="1"/>
    <row r="3" spans="1:10" ht="54" customHeight="1">
      <c r="A3" s="281" t="s">
        <v>76</v>
      </c>
      <c r="B3" s="281"/>
      <c r="C3" s="281"/>
      <c r="D3" s="281"/>
      <c r="E3" s="281"/>
      <c r="F3" s="281"/>
      <c r="G3" s="281"/>
      <c r="H3" s="281"/>
      <c r="I3" s="281"/>
      <c r="J3" s="281"/>
    </row>
    <row r="4" spans="1:10" ht="10.35" customHeight="1"/>
    <row r="5" spans="1:10" ht="26.4">
      <c r="A5" s="29" t="s">
        <v>59</v>
      </c>
      <c r="B5" s="29" t="s">
        <v>60</v>
      </c>
      <c r="C5" s="29" t="s">
        <v>61</v>
      </c>
      <c r="D5" s="29" t="s">
        <v>62</v>
      </c>
      <c r="E5" s="29" t="s">
        <v>63</v>
      </c>
      <c r="F5" s="29" t="s">
        <v>64</v>
      </c>
      <c r="G5" s="29" t="s">
        <v>65</v>
      </c>
      <c r="H5" s="29" t="s">
        <v>66</v>
      </c>
      <c r="I5" s="29" t="s">
        <v>67</v>
      </c>
      <c r="J5" s="29" t="s">
        <v>74</v>
      </c>
    </row>
    <row r="6" spans="1:10" ht="31.2">
      <c r="A6" s="30">
        <v>1</v>
      </c>
      <c r="B6" s="31" t="s">
        <v>73</v>
      </c>
      <c r="C6" s="31" t="s">
        <v>68</v>
      </c>
      <c r="D6" s="31" t="s">
        <v>69</v>
      </c>
      <c r="E6" s="31" t="s">
        <v>70</v>
      </c>
      <c r="F6" s="32" t="s">
        <v>71</v>
      </c>
      <c r="G6" s="32"/>
      <c r="H6" s="31" t="s">
        <v>72</v>
      </c>
      <c r="I6" s="32" t="s">
        <v>77</v>
      </c>
      <c r="J6" s="32" t="s">
        <v>75</v>
      </c>
    </row>
    <row r="7" spans="1:10" ht="24" customHeight="1">
      <c r="A7" s="30">
        <v>2</v>
      </c>
      <c r="B7" s="30"/>
      <c r="C7" s="30"/>
      <c r="D7" s="30"/>
      <c r="E7" s="30"/>
      <c r="F7" s="33"/>
      <c r="G7" s="34"/>
      <c r="H7" s="34"/>
      <c r="I7" s="34"/>
      <c r="J7" s="34"/>
    </row>
    <row r="8" spans="1:10" ht="24" customHeight="1">
      <c r="A8" s="30">
        <v>3</v>
      </c>
      <c r="B8" s="30"/>
      <c r="C8" s="30"/>
      <c r="D8" s="30"/>
      <c r="E8" s="30"/>
      <c r="F8" s="33"/>
      <c r="G8" s="34"/>
      <c r="H8" s="34"/>
      <c r="I8" s="34"/>
      <c r="J8" s="34"/>
    </row>
    <row r="9" spans="1:10" ht="24" customHeight="1">
      <c r="A9" s="30">
        <v>4</v>
      </c>
      <c r="B9" s="30"/>
      <c r="C9" s="30"/>
      <c r="D9" s="30"/>
      <c r="E9" s="30"/>
      <c r="F9" s="33"/>
      <c r="G9" s="34"/>
      <c r="H9" s="34"/>
      <c r="I9" s="34"/>
      <c r="J9" s="34"/>
    </row>
    <row r="10" spans="1:10" ht="24" customHeight="1">
      <c r="A10" s="30">
        <v>5</v>
      </c>
      <c r="B10" s="30"/>
      <c r="C10" s="30"/>
      <c r="D10" s="30"/>
      <c r="E10" s="30"/>
      <c r="F10" s="33"/>
      <c r="G10" s="34"/>
      <c r="H10" s="34"/>
      <c r="I10" s="34"/>
      <c r="J10" s="34"/>
    </row>
    <row r="11" spans="1:10" ht="24" customHeight="1">
      <c r="A11" s="30">
        <v>6</v>
      </c>
      <c r="B11" s="30"/>
      <c r="C11" s="30"/>
      <c r="D11" s="30"/>
      <c r="E11" s="30"/>
      <c r="F11" s="33"/>
      <c r="G11" s="34"/>
      <c r="H11" s="34"/>
      <c r="I11" s="34"/>
      <c r="J11" s="34"/>
    </row>
    <row r="12" spans="1:10" ht="24" customHeight="1">
      <c r="A12" s="30">
        <v>7</v>
      </c>
      <c r="B12" s="30"/>
      <c r="C12" s="30"/>
      <c r="D12" s="30"/>
      <c r="E12" s="30"/>
      <c r="F12" s="33"/>
      <c r="G12" s="34"/>
      <c r="H12" s="34"/>
      <c r="I12" s="34"/>
      <c r="J12" s="34"/>
    </row>
    <row r="13" spans="1:10" ht="24" customHeight="1">
      <c r="A13" s="30">
        <v>8</v>
      </c>
      <c r="B13" s="30"/>
      <c r="C13" s="30"/>
      <c r="D13" s="30"/>
      <c r="E13" s="30"/>
      <c r="F13" s="33"/>
      <c r="G13" s="34"/>
      <c r="H13" s="34"/>
      <c r="I13" s="34"/>
      <c r="J13" s="34"/>
    </row>
    <row r="14" spans="1:10" ht="24" customHeight="1">
      <c r="A14" s="30">
        <v>9</v>
      </c>
      <c r="B14" s="30"/>
      <c r="C14" s="30"/>
      <c r="D14" s="30"/>
      <c r="E14" s="30"/>
      <c r="F14" s="33"/>
      <c r="G14" s="34"/>
      <c r="H14" s="34"/>
      <c r="I14" s="34"/>
      <c r="J14" s="34"/>
    </row>
    <row r="15" spans="1:10" ht="24" customHeight="1">
      <c r="A15" s="30">
        <v>10</v>
      </c>
      <c r="B15" s="30"/>
      <c r="C15" s="30"/>
      <c r="D15" s="30"/>
      <c r="E15" s="30"/>
      <c r="F15" s="33"/>
      <c r="G15" s="34"/>
      <c r="H15" s="34"/>
      <c r="I15" s="34"/>
      <c r="J15" s="34"/>
    </row>
  </sheetData>
  <mergeCells count="2">
    <mergeCell ref="A1:J1"/>
    <mergeCell ref="A3:J3"/>
  </mergeCells>
  <phoneticPr fontId="1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4"/>
  <sheetViews>
    <sheetView zoomScale="75" zoomScaleNormal="75" workbookViewId="0">
      <selection activeCell="A78" sqref="A78"/>
    </sheetView>
  </sheetViews>
  <sheetFormatPr defaultRowHeight="17.399999999999999"/>
  <cols>
    <col min="1" max="1" width="8.19921875" style="48" customWidth="1"/>
    <col min="2" max="2" width="28.09765625" style="37" customWidth="1"/>
    <col min="3" max="3" width="21.3984375" style="37" bestFit="1" customWidth="1"/>
    <col min="4" max="4" width="25.59765625" style="37" bestFit="1" customWidth="1"/>
    <col min="5" max="5" width="9.3984375" style="37" hidden="1" customWidth="1"/>
    <col min="6" max="6" width="9.3984375" style="37" customWidth="1"/>
    <col min="7" max="7" width="4.09765625" style="37" customWidth="1"/>
    <col min="8" max="8" width="10.3984375" style="37" hidden="1" customWidth="1"/>
    <col min="9" max="9" width="12.3984375" style="37" hidden="1" customWidth="1"/>
    <col min="10" max="10" width="14" style="37" hidden="1" customWidth="1"/>
    <col min="11" max="11" width="22" style="37" hidden="1" customWidth="1"/>
    <col min="12" max="12" width="19.09765625" style="37" hidden="1" customWidth="1"/>
    <col min="13" max="13" width="23.19921875" style="37" hidden="1" customWidth="1"/>
    <col min="15" max="15" width="8.8984375" customWidth="1"/>
  </cols>
  <sheetData>
    <row r="1" spans="1:13" ht="25.2">
      <c r="A1" s="36" t="s">
        <v>83</v>
      </c>
      <c r="B1" s="36"/>
      <c r="C1" s="36"/>
      <c r="D1" s="36"/>
      <c r="E1" s="36"/>
      <c r="F1" s="36"/>
    </row>
    <row r="2" spans="1:13" ht="25.2">
      <c r="A2" s="37"/>
      <c r="B2" s="38"/>
      <c r="C2" s="38"/>
      <c r="D2" s="38"/>
      <c r="E2" s="38"/>
      <c r="F2" s="38"/>
    </row>
    <row r="3" spans="1:13" ht="19.2">
      <c r="A3" s="89" t="s">
        <v>84</v>
      </c>
    </row>
    <row r="4" spans="1:13" ht="31.2">
      <c r="A4" s="87" t="s">
        <v>85</v>
      </c>
      <c r="B4" s="87" t="s">
        <v>86</v>
      </c>
      <c r="C4" s="87" t="s">
        <v>87</v>
      </c>
      <c r="D4" s="87" t="s">
        <v>88</v>
      </c>
      <c r="E4" s="88" t="s">
        <v>89</v>
      </c>
      <c r="F4" s="88" t="s">
        <v>495</v>
      </c>
      <c r="H4" s="39" t="s">
        <v>90</v>
      </c>
      <c r="I4" s="39" t="s">
        <v>91</v>
      </c>
      <c r="J4" s="39" t="s">
        <v>92</v>
      </c>
      <c r="K4" s="39" t="s">
        <v>93</v>
      </c>
      <c r="L4" s="39" t="s">
        <v>94</v>
      </c>
      <c r="M4" s="39" t="s">
        <v>95</v>
      </c>
    </row>
    <row r="5" spans="1:13">
      <c r="A5" s="86" t="str">
        <f t="shared" ref="A5:A68" si="0">H5&amp;I5&amp;J5</f>
        <v>010101</v>
      </c>
      <c r="B5" s="41" t="s">
        <v>96</v>
      </c>
      <c r="C5" s="42" t="s">
        <v>96</v>
      </c>
      <c r="D5" s="42" t="s">
        <v>97</v>
      </c>
      <c r="E5" s="43">
        <v>5579</v>
      </c>
      <c r="F5" s="43">
        <v>5579</v>
      </c>
      <c r="H5" s="40" t="str">
        <f>LEFT(B5,2)</f>
        <v>01</v>
      </c>
      <c r="I5" s="40" t="str">
        <f>LEFT(C5,2)</f>
        <v>01</v>
      </c>
      <c r="J5" s="40" t="str">
        <f>LEFT(D5,2)</f>
        <v>01</v>
      </c>
      <c r="K5" s="44" t="str">
        <f>MID(B5,4,50)</f>
        <v xml:space="preserve"> 사업관리</v>
      </c>
      <c r="L5" s="44" t="str">
        <f>MID(C5,4,50)</f>
        <v xml:space="preserve"> 사업관리</v>
      </c>
      <c r="M5" s="44" t="str">
        <f>MID(D5,4,50)</f>
        <v xml:space="preserve"> 프로젝트관리</v>
      </c>
    </row>
    <row r="6" spans="1:13">
      <c r="A6" s="86" t="str">
        <f t="shared" si="0"/>
        <v>010102</v>
      </c>
      <c r="B6" s="41" t="s">
        <v>96</v>
      </c>
      <c r="C6" s="42" t="s">
        <v>96</v>
      </c>
      <c r="D6" s="42" t="s">
        <v>98</v>
      </c>
      <c r="E6" s="43">
        <v>5579</v>
      </c>
      <c r="F6" s="43">
        <v>5579</v>
      </c>
      <c r="H6" s="40" t="str">
        <f t="shared" ref="H6:J29" si="1">LEFT(B6,2)</f>
        <v>01</v>
      </c>
      <c r="I6" s="40" t="str">
        <f t="shared" si="1"/>
        <v>01</v>
      </c>
      <c r="J6" s="40" t="str">
        <f t="shared" si="1"/>
        <v>02</v>
      </c>
      <c r="K6" s="44" t="str">
        <f t="shared" ref="K6:M29" si="2">MID(B6,4,50)</f>
        <v xml:space="preserve"> 사업관리</v>
      </c>
      <c r="L6" s="44" t="str">
        <f t="shared" si="2"/>
        <v xml:space="preserve"> 사업관리</v>
      </c>
      <c r="M6" s="44" t="str">
        <f t="shared" si="2"/>
        <v xml:space="preserve"> 해외관리</v>
      </c>
    </row>
    <row r="7" spans="1:13">
      <c r="A7" s="86" t="str">
        <f t="shared" si="0"/>
        <v>020101</v>
      </c>
      <c r="B7" s="41" t="s">
        <v>99</v>
      </c>
      <c r="C7" s="42" t="s">
        <v>100</v>
      </c>
      <c r="D7" s="42" t="s">
        <v>101</v>
      </c>
      <c r="E7" s="43">
        <v>7404</v>
      </c>
      <c r="F7" s="43">
        <v>7404</v>
      </c>
      <c r="H7" s="40" t="str">
        <f t="shared" si="1"/>
        <v>02</v>
      </c>
      <c r="I7" s="40" t="str">
        <f t="shared" si="1"/>
        <v>01</v>
      </c>
      <c r="J7" s="40" t="str">
        <f t="shared" si="1"/>
        <v>01</v>
      </c>
      <c r="K7" s="44" t="str">
        <f t="shared" si="2"/>
        <v xml:space="preserve"> 경영･회계･사무</v>
      </c>
      <c r="L7" s="44" t="str">
        <f t="shared" si="2"/>
        <v xml:space="preserve"> 기획사무</v>
      </c>
      <c r="M7" s="44" t="str">
        <f t="shared" si="2"/>
        <v xml:space="preserve"> 경영기획</v>
      </c>
    </row>
    <row r="8" spans="1:13">
      <c r="A8" s="86" t="str">
        <f t="shared" si="0"/>
        <v>020102</v>
      </c>
      <c r="B8" s="41" t="s">
        <v>99</v>
      </c>
      <c r="C8" s="42" t="s">
        <v>100</v>
      </c>
      <c r="D8" s="42" t="s">
        <v>102</v>
      </c>
      <c r="E8" s="43">
        <v>7080</v>
      </c>
      <c r="F8" s="43">
        <v>7080</v>
      </c>
      <c r="H8" s="40" t="str">
        <f t="shared" si="1"/>
        <v>02</v>
      </c>
      <c r="I8" s="40" t="str">
        <f t="shared" si="1"/>
        <v>01</v>
      </c>
      <c r="J8" s="40" t="str">
        <f t="shared" si="1"/>
        <v>02</v>
      </c>
      <c r="K8" s="44" t="str">
        <f t="shared" si="2"/>
        <v xml:space="preserve"> 경영･회계･사무</v>
      </c>
      <c r="L8" s="44" t="str">
        <f t="shared" si="2"/>
        <v xml:space="preserve"> 기획사무</v>
      </c>
      <c r="M8" s="44" t="str">
        <f t="shared" si="2"/>
        <v xml:space="preserve"> 홍보･광고</v>
      </c>
    </row>
    <row r="9" spans="1:13">
      <c r="A9" s="86" t="str">
        <f t="shared" si="0"/>
        <v>020103</v>
      </c>
      <c r="B9" s="41" t="s">
        <v>99</v>
      </c>
      <c r="C9" s="42" t="s">
        <v>100</v>
      </c>
      <c r="D9" s="42" t="s">
        <v>103</v>
      </c>
      <c r="E9" s="43">
        <v>6732</v>
      </c>
      <c r="F9" s="43">
        <v>6732</v>
      </c>
      <c r="H9" s="40" t="str">
        <f t="shared" si="1"/>
        <v>02</v>
      </c>
      <c r="I9" s="40" t="str">
        <f t="shared" si="1"/>
        <v>01</v>
      </c>
      <c r="J9" s="40" t="str">
        <f t="shared" si="1"/>
        <v>03</v>
      </c>
      <c r="K9" s="44" t="str">
        <f t="shared" si="2"/>
        <v xml:space="preserve"> 경영･회계･사무</v>
      </c>
      <c r="L9" s="44" t="str">
        <f t="shared" si="2"/>
        <v xml:space="preserve"> 기획사무</v>
      </c>
      <c r="M9" s="44" t="str">
        <f t="shared" si="2"/>
        <v xml:space="preserve"> 마케팅</v>
      </c>
    </row>
    <row r="10" spans="1:13">
      <c r="A10" s="86" t="str">
        <f t="shared" si="0"/>
        <v>020201</v>
      </c>
      <c r="B10" s="41" t="s">
        <v>99</v>
      </c>
      <c r="C10" s="42" t="s">
        <v>104</v>
      </c>
      <c r="D10" s="42" t="s">
        <v>105</v>
      </c>
      <c r="E10" s="43">
        <v>6982</v>
      </c>
      <c r="F10" s="43">
        <v>6982</v>
      </c>
      <c r="H10" s="40" t="str">
        <f t="shared" si="1"/>
        <v>02</v>
      </c>
      <c r="I10" s="40" t="str">
        <f t="shared" si="1"/>
        <v>02</v>
      </c>
      <c r="J10" s="40" t="str">
        <f t="shared" si="1"/>
        <v>01</v>
      </c>
      <c r="K10" s="44" t="str">
        <f t="shared" si="2"/>
        <v xml:space="preserve"> 경영･회계･사무</v>
      </c>
      <c r="L10" s="44" t="str">
        <f t="shared" si="2"/>
        <v xml:space="preserve"> 총무･인사</v>
      </c>
      <c r="M10" s="44" t="str">
        <f t="shared" si="2"/>
        <v xml:space="preserve"> 총무</v>
      </c>
    </row>
    <row r="11" spans="1:13">
      <c r="A11" s="86" t="str">
        <f t="shared" si="0"/>
        <v>020202</v>
      </c>
      <c r="B11" s="41" t="s">
        <v>99</v>
      </c>
      <c r="C11" s="42" t="s">
        <v>104</v>
      </c>
      <c r="D11" s="42" t="s">
        <v>106</v>
      </c>
      <c r="E11" s="43">
        <v>8508</v>
      </c>
      <c r="F11" s="43">
        <v>8508</v>
      </c>
      <c r="H11" s="40" t="str">
        <f t="shared" si="1"/>
        <v>02</v>
      </c>
      <c r="I11" s="40" t="str">
        <f t="shared" si="1"/>
        <v>02</v>
      </c>
      <c r="J11" s="40" t="str">
        <f t="shared" si="1"/>
        <v>02</v>
      </c>
      <c r="K11" s="44" t="str">
        <f t="shared" si="2"/>
        <v xml:space="preserve"> 경영･회계･사무</v>
      </c>
      <c r="L11" s="44" t="str">
        <f t="shared" si="2"/>
        <v xml:space="preserve"> 총무･인사</v>
      </c>
      <c r="M11" s="44" t="str">
        <f t="shared" si="2"/>
        <v xml:space="preserve"> 인사･조직</v>
      </c>
    </row>
    <row r="12" spans="1:13">
      <c r="A12" s="86" t="str">
        <f t="shared" si="0"/>
        <v>020203</v>
      </c>
      <c r="B12" s="41" t="s">
        <v>99</v>
      </c>
      <c r="C12" s="42" t="s">
        <v>104</v>
      </c>
      <c r="D12" s="42" t="s">
        <v>107</v>
      </c>
      <c r="E12" s="43">
        <v>5995</v>
      </c>
      <c r="F12" s="43">
        <v>5995</v>
      </c>
      <c r="H12" s="40" t="str">
        <f t="shared" si="1"/>
        <v>02</v>
      </c>
      <c r="I12" s="40" t="str">
        <f t="shared" si="1"/>
        <v>02</v>
      </c>
      <c r="J12" s="40" t="str">
        <f t="shared" si="1"/>
        <v>03</v>
      </c>
      <c r="K12" s="44" t="str">
        <f t="shared" si="2"/>
        <v xml:space="preserve"> 경영･회계･사무</v>
      </c>
      <c r="L12" s="44" t="str">
        <f t="shared" si="2"/>
        <v xml:space="preserve"> 총무･인사</v>
      </c>
      <c r="M12" s="44" t="str">
        <f t="shared" si="2"/>
        <v xml:space="preserve"> 일반사무</v>
      </c>
    </row>
    <row r="13" spans="1:13">
      <c r="A13" s="86" t="str">
        <f t="shared" si="0"/>
        <v>020301</v>
      </c>
      <c r="B13" s="41" t="s">
        <v>99</v>
      </c>
      <c r="C13" s="42" t="s">
        <v>108</v>
      </c>
      <c r="D13" s="42" t="s">
        <v>109</v>
      </c>
      <c r="E13" s="43">
        <v>6956</v>
      </c>
      <c r="F13" s="43">
        <v>6956</v>
      </c>
      <c r="H13" s="40" t="str">
        <f t="shared" si="1"/>
        <v>02</v>
      </c>
      <c r="I13" s="40" t="str">
        <f t="shared" si="1"/>
        <v>03</v>
      </c>
      <c r="J13" s="40" t="str">
        <f t="shared" si="1"/>
        <v>01</v>
      </c>
      <c r="K13" s="44" t="str">
        <f t="shared" si="2"/>
        <v xml:space="preserve"> 경영･회계･사무</v>
      </c>
      <c r="L13" s="44" t="str">
        <f t="shared" si="2"/>
        <v xml:space="preserve"> 재무･회계</v>
      </c>
      <c r="M13" s="44" t="str">
        <f t="shared" si="2"/>
        <v xml:space="preserve"> 재무</v>
      </c>
    </row>
    <row r="14" spans="1:13">
      <c r="A14" s="86" t="str">
        <f t="shared" si="0"/>
        <v>020302</v>
      </c>
      <c r="B14" s="41" t="s">
        <v>99</v>
      </c>
      <c r="C14" s="42" t="s">
        <v>108</v>
      </c>
      <c r="D14" s="42" t="s">
        <v>110</v>
      </c>
      <c r="E14" s="43">
        <v>6555</v>
      </c>
      <c r="F14" s="43">
        <v>6555</v>
      </c>
      <c r="H14" s="40" t="str">
        <f t="shared" si="1"/>
        <v>02</v>
      </c>
      <c r="I14" s="40" t="str">
        <f t="shared" si="1"/>
        <v>03</v>
      </c>
      <c r="J14" s="40" t="str">
        <f t="shared" si="1"/>
        <v>02</v>
      </c>
      <c r="K14" s="44" t="str">
        <f t="shared" si="2"/>
        <v xml:space="preserve"> 경영･회계･사무</v>
      </c>
      <c r="L14" s="44" t="str">
        <f t="shared" si="2"/>
        <v xml:space="preserve"> 재무･회계</v>
      </c>
      <c r="M14" s="44" t="str">
        <f t="shared" si="2"/>
        <v xml:space="preserve"> 회계</v>
      </c>
    </row>
    <row r="15" spans="1:13">
      <c r="A15" s="86" t="str">
        <f t="shared" si="0"/>
        <v>020401</v>
      </c>
      <c r="B15" s="41" t="s">
        <v>99</v>
      </c>
      <c r="C15" s="42" t="s">
        <v>111</v>
      </c>
      <c r="D15" s="42" t="s">
        <v>112</v>
      </c>
      <c r="E15" s="43">
        <v>6282</v>
      </c>
      <c r="F15" s="43">
        <v>6282</v>
      </c>
      <c r="H15" s="40" t="str">
        <f t="shared" si="1"/>
        <v>02</v>
      </c>
      <c r="I15" s="40" t="str">
        <f t="shared" si="1"/>
        <v>04</v>
      </c>
      <c r="J15" s="40" t="str">
        <f t="shared" si="1"/>
        <v>01</v>
      </c>
      <c r="K15" s="44" t="str">
        <f t="shared" si="2"/>
        <v xml:space="preserve"> 경영･회계･사무</v>
      </c>
      <c r="L15" s="44" t="str">
        <f t="shared" si="2"/>
        <v xml:space="preserve"> 생산･품질관리</v>
      </c>
      <c r="M15" s="44" t="str">
        <f t="shared" si="2"/>
        <v xml:space="preserve"> 생산관리</v>
      </c>
    </row>
    <row r="16" spans="1:13">
      <c r="A16" s="86" t="str">
        <f t="shared" si="0"/>
        <v>020402</v>
      </c>
      <c r="B16" s="41" t="s">
        <v>99</v>
      </c>
      <c r="C16" s="42" t="s">
        <v>111</v>
      </c>
      <c r="D16" s="42" t="s">
        <v>113</v>
      </c>
      <c r="E16" s="43">
        <v>7161</v>
      </c>
      <c r="F16" s="43">
        <v>7161</v>
      </c>
      <c r="H16" s="40" t="str">
        <f t="shared" si="1"/>
        <v>02</v>
      </c>
      <c r="I16" s="40" t="str">
        <f t="shared" si="1"/>
        <v>04</v>
      </c>
      <c r="J16" s="40" t="str">
        <f t="shared" si="1"/>
        <v>02</v>
      </c>
      <c r="K16" s="44" t="str">
        <f t="shared" si="2"/>
        <v xml:space="preserve"> 경영･회계･사무</v>
      </c>
      <c r="L16" s="44" t="str">
        <f t="shared" si="2"/>
        <v xml:space="preserve"> 생산･품질관리</v>
      </c>
      <c r="M16" s="44" t="str">
        <f t="shared" si="2"/>
        <v xml:space="preserve"> 품질관리</v>
      </c>
    </row>
    <row r="17" spans="1:13">
      <c r="A17" s="86" t="str">
        <f t="shared" si="0"/>
        <v>020403</v>
      </c>
      <c r="B17" s="41" t="s">
        <v>99</v>
      </c>
      <c r="C17" s="42" t="s">
        <v>111</v>
      </c>
      <c r="D17" s="42" t="s">
        <v>114</v>
      </c>
      <c r="E17" s="43">
        <v>6484</v>
      </c>
      <c r="F17" s="43">
        <v>6484</v>
      </c>
      <c r="H17" s="40" t="str">
        <f t="shared" si="1"/>
        <v>02</v>
      </c>
      <c r="I17" s="40" t="str">
        <f t="shared" si="1"/>
        <v>04</v>
      </c>
      <c r="J17" s="40" t="str">
        <f t="shared" si="1"/>
        <v>03</v>
      </c>
      <c r="K17" s="44" t="str">
        <f t="shared" si="2"/>
        <v xml:space="preserve"> 경영･회계･사무</v>
      </c>
      <c r="L17" s="44" t="str">
        <f t="shared" si="2"/>
        <v xml:space="preserve"> 생산･품질관리</v>
      </c>
      <c r="M17" s="44" t="str">
        <f t="shared" si="2"/>
        <v xml:space="preserve"> 무역ㆍ유통관리</v>
      </c>
    </row>
    <row r="18" spans="1:13">
      <c r="A18" s="86" t="str">
        <f t="shared" si="0"/>
        <v>030101</v>
      </c>
      <c r="B18" s="41" t="s">
        <v>115</v>
      </c>
      <c r="C18" s="42" t="s">
        <v>116</v>
      </c>
      <c r="D18" s="42" t="s">
        <v>117</v>
      </c>
      <c r="E18" s="43">
        <v>6340</v>
      </c>
      <c r="F18" s="43">
        <v>6340</v>
      </c>
      <c r="H18" s="40" t="str">
        <f t="shared" si="1"/>
        <v>03</v>
      </c>
      <c r="I18" s="40" t="str">
        <f t="shared" si="1"/>
        <v>01</v>
      </c>
      <c r="J18" s="40" t="str">
        <f t="shared" si="1"/>
        <v>01</v>
      </c>
      <c r="K18" s="44" t="str">
        <f t="shared" si="2"/>
        <v xml:space="preserve"> 금융･보험</v>
      </c>
      <c r="L18" s="44" t="str">
        <f t="shared" si="2"/>
        <v xml:space="preserve"> 금융</v>
      </c>
      <c r="M18" s="44" t="str">
        <f t="shared" si="2"/>
        <v xml:space="preserve"> 금융영업</v>
      </c>
    </row>
    <row r="19" spans="1:13">
      <c r="A19" s="86" t="str">
        <f t="shared" si="0"/>
        <v>030102</v>
      </c>
      <c r="B19" s="41" t="s">
        <v>115</v>
      </c>
      <c r="C19" s="42" t="s">
        <v>116</v>
      </c>
      <c r="D19" s="42" t="s">
        <v>118</v>
      </c>
      <c r="E19" s="43">
        <v>6039</v>
      </c>
      <c r="F19" s="43">
        <v>6039</v>
      </c>
      <c r="H19" s="40" t="str">
        <f t="shared" si="1"/>
        <v>03</v>
      </c>
      <c r="I19" s="40" t="str">
        <f t="shared" si="1"/>
        <v>01</v>
      </c>
      <c r="J19" s="40" t="str">
        <f t="shared" si="1"/>
        <v>02</v>
      </c>
      <c r="K19" s="44" t="str">
        <f t="shared" si="2"/>
        <v xml:space="preserve"> 금융･보험</v>
      </c>
      <c r="L19" s="44" t="str">
        <f t="shared" si="2"/>
        <v xml:space="preserve"> 금융</v>
      </c>
      <c r="M19" s="44" t="str">
        <f t="shared" si="2"/>
        <v xml:space="preserve"> 금융상품개발</v>
      </c>
    </row>
    <row r="20" spans="1:13">
      <c r="A20" s="86" t="str">
        <f t="shared" si="0"/>
        <v>030103</v>
      </c>
      <c r="B20" s="41" t="s">
        <v>115</v>
      </c>
      <c r="C20" s="42" t="s">
        <v>116</v>
      </c>
      <c r="D20" s="42" t="s">
        <v>119</v>
      </c>
      <c r="E20" s="43">
        <v>6467</v>
      </c>
      <c r="F20" s="43">
        <v>6467</v>
      </c>
      <c r="H20" s="40" t="str">
        <f t="shared" si="1"/>
        <v>03</v>
      </c>
      <c r="I20" s="40" t="str">
        <f t="shared" si="1"/>
        <v>01</v>
      </c>
      <c r="J20" s="40" t="str">
        <f t="shared" si="1"/>
        <v>03</v>
      </c>
      <c r="K20" s="44" t="str">
        <f t="shared" si="2"/>
        <v xml:space="preserve"> 금융･보험</v>
      </c>
      <c r="L20" s="44" t="str">
        <f t="shared" si="2"/>
        <v xml:space="preserve"> 금융</v>
      </c>
      <c r="M20" s="44" t="str">
        <f t="shared" si="2"/>
        <v xml:space="preserve"> 신용분석</v>
      </c>
    </row>
    <row r="21" spans="1:13">
      <c r="A21" s="86" t="str">
        <f t="shared" si="0"/>
        <v>030104</v>
      </c>
      <c r="B21" s="41" t="s">
        <v>115</v>
      </c>
      <c r="C21" s="42" t="s">
        <v>116</v>
      </c>
      <c r="D21" s="42" t="s">
        <v>120</v>
      </c>
      <c r="E21" s="43">
        <v>6043</v>
      </c>
      <c r="F21" s="43">
        <v>6043</v>
      </c>
      <c r="H21" s="40" t="str">
        <f t="shared" si="1"/>
        <v>03</v>
      </c>
      <c r="I21" s="40" t="str">
        <f t="shared" si="1"/>
        <v>01</v>
      </c>
      <c r="J21" s="40" t="str">
        <f t="shared" si="1"/>
        <v>04</v>
      </c>
      <c r="K21" s="44" t="str">
        <f t="shared" si="2"/>
        <v xml:space="preserve"> 금융･보험</v>
      </c>
      <c r="L21" s="44" t="str">
        <f t="shared" si="2"/>
        <v xml:space="preserve"> 금융</v>
      </c>
      <c r="M21" s="44" t="str">
        <f t="shared" si="2"/>
        <v xml:space="preserve"> 자산운용</v>
      </c>
    </row>
    <row r="22" spans="1:13">
      <c r="A22" s="86" t="str">
        <f t="shared" si="0"/>
        <v>030105</v>
      </c>
      <c r="B22" s="41" t="s">
        <v>115</v>
      </c>
      <c r="C22" s="42" t="s">
        <v>116</v>
      </c>
      <c r="D22" s="42" t="s">
        <v>121</v>
      </c>
      <c r="E22" s="43">
        <v>5731</v>
      </c>
      <c r="F22" s="43">
        <v>5731</v>
      </c>
      <c r="H22" s="40" t="str">
        <f t="shared" si="1"/>
        <v>03</v>
      </c>
      <c r="I22" s="40" t="str">
        <f t="shared" si="1"/>
        <v>01</v>
      </c>
      <c r="J22" s="40" t="str">
        <f t="shared" si="1"/>
        <v>05</v>
      </c>
      <c r="K22" s="44" t="str">
        <f t="shared" si="2"/>
        <v xml:space="preserve"> 금융･보험</v>
      </c>
      <c r="L22" s="44" t="str">
        <f t="shared" si="2"/>
        <v xml:space="preserve"> 금융</v>
      </c>
      <c r="M22" s="44" t="str">
        <f t="shared" si="2"/>
        <v xml:space="preserve"> 금융영업지원</v>
      </c>
    </row>
    <row r="23" spans="1:13">
      <c r="A23" s="86" t="str">
        <f t="shared" si="0"/>
        <v>030106</v>
      </c>
      <c r="B23" s="41" t="s">
        <v>115</v>
      </c>
      <c r="C23" s="42" t="s">
        <v>116</v>
      </c>
      <c r="D23" s="42" t="s">
        <v>122</v>
      </c>
      <c r="E23" s="43">
        <v>6620</v>
      </c>
      <c r="F23" s="43">
        <v>6620</v>
      </c>
      <c r="H23" s="40" t="str">
        <f t="shared" si="1"/>
        <v>03</v>
      </c>
      <c r="I23" s="40" t="str">
        <f t="shared" si="1"/>
        <v>01</v>
      </c>
      <c r="J23" s="40" t="str">
        <f t="shared" si="1"/>
        <v>06</v>
      </c>
      <c r="K23" s="44" t="str">
        <f t="shared" si="2"/>
        <v xml:space="preserve"> 금융･보험</v>
      </c>
      <c r="L23" s="44" t="str">
        <f t="shared" si="2"/>
        <v xml:space="preserve"> 금융</v>
      </c>
      <c r="M23" s="44" t="str">
        <f t="shared" si="2"/>
        <v xml:space="preserve"> 증권･외환</v>
      </c>
    </row>
    <row r="24" spans="1:13">
      <c r="A24" s="86" t="str">
        <f t="shared" si="0"/>
        <v>030201</v>
      </c>
      <c r="B24" s="41" t="s">
        <v>115</v>
      </c>
      <c r="C24" s="42" t="s">
        <v>123</v>
      </c>
      <c r="D24" s="42" t="s">
        <v>124</v>
      </c>
      <c r="E24" s="43">
        <v>7436</v>
      </c>
      <c r="F24" s="43">
        <v>7436</v>
      </c>
      <c r="H24" s="40" t="str">
        <f t="shared" si="1"/>
        <v>03</v>
      </c>
      <c r="I24" s="40" t="str">
        <f t="shared" si="1"/>
        <v>02</v>
      </c>
      <c r="J24" s="40" t="str">
        <f t="shared" si="1"/>
        <v>01</v>
      </c>
      <c r="K24" s="44" t="str">
        <f t="shared" si="2"/>
        <v xml:space="preserve"> 금융･보험</v>
      </c>
      <c r="L24" s="44" t="str">
        <f t="shared" si="2"/>
        <v xml:space="preserve"> 보험</v>
      </c>
      <c r="M24" s="44" t="str">
        <f t="shared" si="2"/>
        <v xml:space="preserve"> 보험상품개발</v>
      </c>
    </row>
    <row r="25" spans="1:13">
      <c r="A25" s="86" t="str">
        <f t="shared" si="0"/>
        <v>030202</v>
      </c>
      <c r="B25" s="41" t="s">
        <v>115</v>
      </c>
      <c r="C25" s="42" t="s">
        <v>123</v>
      </c>
      <c r="D25" s="42" t="s">
        <v>125</v>
      </c>
      <c r="E25" s="43">
        <v>6913</v>
      </c>
      <c r="F25" s="43">
        <v>6913</v>
      </c>
      <c r="H25" s="40" t="str">
        <f t="shared" si="1"/>
        <v>03</v>
      </c>
      <c r="I25" s="40" t="str">
        <f t="shared" si="1"/>
        <v>02</v>
      </c>
      <c r="J25" s="40" t="str">
        <f t="shared" si="1"/>
        <v>02</v>
      </c>
      <c r="K25" s="44" t="str">
        <f t="shared" si="2"/>
        <v xml:space="preserve"> 금융･보험</v>
      </c>
      <c r="L25" s="44" t="str">
        <f t="shared" si="2"/>
        <v xml:space="preserve"> 보험</v>
      </c>
      <c r="M25" s="44" t="str">
        <f t="shared" si="2"/>
        <v xml:space="preserve"> 보험영업･계약</v>
      </c>
    </row>
    <row r="26" spans="1:13">
      <c r="A26" s="86" t="str">
        <f t="shared" si="0"/>
        <v>030203</v>
      </c>
      <c r="B26" s="41" t="s">
        <v>115</v>
      </c>
      <c r="C26" s="42" t="s">
        <v>123</v>
      </c>
      <c r="D26" s="42" t="s">
        <v>126</v>
      </c>
      <c r="E26" s="43">
        <v>6291</v>
      </c>
      <c r="F26" s="43">
        <v>6291</v>
      </c>
      <c r="H26" s="40" t="str">
        <f t="shared" si="1"/>
        <v>03</v>
      </c>
      <c r="I26" s="40" t="str">
        <f t="shared" si="1"/>
        <v>02</v>
      </c>
      <c r="J26" s="40" t="str">
        <f t="shared" si="1"/>
        <v>03</v>
      </c>
      <c r="K26" s="44" t="str">
        <f t="shared" si="2"/>
        <v xml:space="preserve"> 금융･보험</v>
      </c>
      <c r="L26" s="44" t="str">
        <f t="shared" si="2"/>
        <v xml:space="preserve"> 보험</v>
      </c>
      <c r="M26" s="44" t="str">
        <f t="shared" si="2"/>
        <v xml:space="preserve"> 손해사정</v>
      </c>
    </row>
    <row r="27" spans="1:13">
      <c r="A27" s="86" t="str">
        <f t="shared" si="0"/>
        <v>040101</v>
      </c>
      <c r="B27" s="41" t="s">
        <v>127</v>
      </c>
      <c r="C27" s="42" t="s">
        <v>128</v>
      </c>
      <c r="D27" s="42" t="s">
        <v>128</v>
      </c>
      <c r="E27" s="43">
        <v>6158</v>
      </c>
      <c r="F27" s="43">
        <v>6158</v>
      </c>
      <c r="H27" s="40" t="str">
        <f t="shared" si="1"/>
        <v>04</v>
      </c>
      <c r="I27" s="40" t="str">
        <f t="shared" si="1"/>
        <v>01</v>
      </c>
      <c r="J27" s="40" t="str">
        <f t="shared" si="1"/>
        <v>01</v>
      </c>
      <c r="K27" s="44" t="str">
        <f t="shared" si="2"/>
        <v xml:space="preserve"> 교육･자연･사회과학</v>
      </c>
      <c r="L27" s="44" t="str">
        <f t="shared" si="2"/>
        <v xml:space="preserve"> 학교교육</v>
      </c>
      <c r="M27" s="44" t="str">
        <f t="shared" si="2"/>
        <v xml:space="preserve"> 학교교육</v>
      </c>
    </row>
    <row r="28" spans="1:13">
      <c r="A28" s="86" t="str">
        <f t="shared" si="0"/>
        <v>040201</v>
      </c>
      <c r="B28" s="41" t="s">
        <v>127</v>
      </c>
      <c r="C28" s="42" t="s">
        <v>129</v>
      </c>
      <c r="D28" s="42" t="s">
        <v>130</v>
      </c>
      <c r="E28" s="43">
        <v>6167</v>
      </c>
      <c r="F28" s="43">
        <v>6167</v>
      </c>
      <c r="H28" s="40" t="str">
        <f t="shared" si="1"/>
        <v>04</v>
      </c>
      <c r="I28" s="40" t="str">
        <f t="shared" si="1"/>
        <v>02</v>
      </c>
      <c r="J28" s="40" t="str">
        <f t="shared" si="1"/>
        <v>01</v>
      </c>
      <c r="K28" s="44" t="str">
        <f t="shared" si="2"/>
        <v xml:space="preserve"> 교육･자연･사회과학</v>
      </c>
      <c r="L28" s="44" t="str">
        <f t="shared" si="2"/>
        <v xml:space="preserve"> 평생교육</v>
      </c>
      <c r="M28" s="44" t="str">
        <f t="shared" si="2"/>
        <v xml:space="preserve"> 평생교육</v>
      </c>
    </row>
    <row r="29" spans="1:13">
      <c r="A29" s="86" t="str">
        <f t="shared" si="0"/>
        <v>040202</v>
      </c>
      <c r="B29" s="41" t="s">
        <v>127</v>
      </c>
      <c r="C29" s="42" t="s">
        <v>129</v>
      </c>
      <c r="D29" s="42" t="s">
        <v>131</v>
      </c>
      <c r="E29" s="43">
        <v>6427</v>
      </c>
      <c r="F29" s="43">
        <v>6427</v>
      </c>
      <c r="H29" s="40" t="str">
        <f t="shared" si="1"/>
        <v>04</v>
      </c>
      <c r="I29" s="40" t="str">
        <f t="shared" si="1"/>
        <v>02</v>
      </c>
      <c r="J29" s="40" t="str">
        <f t="shared" si="1"/>
        <v>02</v>
      </c>
      <c r="K29" s="44" t="str">
        <f t="shared" si="2"/>
        <v xml:space="preserve"> 교육･자연･사회과학</v>
      </c>
      <c r="L29" s="44" t="str">
        <f t="shared" si="2"/>
        <v xml:space="preserve"> 평생교육</v>
      </c>
      <c r="M29" s="44" t="str">
        <f t="shared" si="2"/>
        <v xml:space="preserve"> 평생교육운영</v>
      </c>
    </row>
    <row r="30" spans="1:13">
      <c r="A30" s="86" t="str">
        <f t="shared" si="0"/>
        <v>040301</v>
      </c>
      <c r="B30" s="41" t="s">
        <v>127</v>
      </c>
      <c r="C30" s="42" t="s">
        <v>132</v>
      </c>
      <c r="D30" s="42" t="s">
        <v>133</v>
      </c>
      <c r="E30" s="43">
        <v>6585</v>
      </c>
      <c r="F30" s="43">
        <v>6585</v>
      </c>
      <c r="H30" s="40" t="str">
        <f t="shared" ref="H30:J93" si="3">LEFT(B30,2)</f>
        <v>04</v>
      </c>
      <c r="I30" s="40" t="str">
        <f t="shared" si="3"/>
        <v>03</v>
      </c>
      <c r="J30" s="40" t="str">
        <f t="shared" si="3"/>
        <v>01</v>
      </c>
      <c r="K30" s="44" t="str">
        <f t="shared" ref="K30:M93" si="4">MID(B30,4,50)</f>
        <v xml:space="preserve"> 교육･자연･사회과학</v>
      </c>
      <c r="L30" s="44" t="str">
        <f t="shared" si="4"/>
        <v xml:space="preserve"> 직업교육</v>
      </c>
      <c r="M30" s="44" t="str">
        <f t="shared" si="4"/>
        <v xml:space="preserve"> 직업교육</v>
      </c>
    </row>
    <row r="31" spans="1:13">
      <c r="A31" s="86" t="str">
        <f t="shared" si="0"/>
        <v>040302</v>
      </c>
      <c r="B31" s="41" t="s">
        <v>127</v>
      </c>
      <c r="C31" s="42" t="s">
        <v>132</v>
      </c>
      <c r="D31" s="42" t="s">
        <v>134</v>
      </c>
      <c r="E31" s="43">
        <v>6506</v>
      </c>
      <c r="F31" s="43">
        <v>6506</v>
      </c>
      <c r="H31" s="40" t="str">
        <f t="shared" si="3"/>
        <v>04</v>
      </c>
      <c r="I31" s="40" t="str">
        <f t="shared" si="3"/>
        <v>03</v>
      </c>
      <c r="J31" s="40" t="str">
        <f t="shared" si="3"/>
        <v>02</v>
      </c>
      <c r="K31" s="44" t="str">
        <f t="shared" si="4"/>
        <v xml:space="preserve"> 교육･자연･사회과학</v>
      </c>
      <c r="L31" s="44" t="str">
        <f t="shared" si="4"/>
        <v xml:space="preserve"> 직업교육</v>
      </c>
      <c r="M31" s="44" t="str">
        <f t="shared" si="4"/>
        <v xml:space="preserve"> 이러닝</v>
      </c>
    </row>
    <row r="32" spans="1:13">
      <c r="A32" s="86" t="str">
        <f t="shared" si="0"/>
        <v>050101</v>
      </c>
      <c r="B32" s="41" t="s">
        <v>135</v>
      </c>
      <c r="C32" s="42" t="s">
        <v>136</v>
      </c>
      <c r="D32" s="42" t="s">
        <v>137</v>
      </c>
      <c r="E32" s="43">
        <v>6688</v>
      </c>
      <c r="F32" s="43">
        <v>6688</v>
      </c>
      <c r="H32" s="40" t="str">
        <f t="shared" si="3"/>
        <v>05</v>
      </c>
      <c r="I32" s="40" t="str">
        <f t="shared" si="3"/>
        <v>01</v>
      </c>
      <c r="J32" s="40" t="str">
        <f t="shared" si="3"/>
        <v>01</v>
      </c>
      <c r="K32" s="44" t="str">
        <f t="shared" si="4"/>
        <v xml:space="preserve"> 법률･경찰･소방･교도･국방</v>
      </c>
      <c r="L32" s="44" t="str">
        <f t="shared" si="4"/>
        <v xml:space="preserve"> 법률</v>
      </c>
      <c r="M32" s="44" t="str">
        <f t="shared" si="4"/>
        <v xml:space="preserve"> 법무</v>
      </c>
    </row>
    <row r="33" spans="1:13">
      <c r="A33" s="86" t="str">
        <f t="shared" si="0"/>
        <v>050102</v>
      </c>
      <c r="B33" s="41" t="s">
        <v>135</v>
      </c>
      <c r="C33" s="42" t="s">
        <v>136</v>
      </c>
      <c r="D33" s="42" t="s">
        <v>138</v>
      </c>
      <c r="E33" s="43">
        <v>6655</v>
      </c>
      <c r="F33" s="43">
        <v>6655</v>
      </c>
      <c r="H33" s="40" t="str">
        <f t="shared" si="3"/>
        <v>05</v>
      </c>
      <c r="I33" s="40" t="str">
        <f t="shared" si="3"/>
        <v>01</v>
      </c>
      <c r="J33" s="40" t="str">
        <f t="shared" si="3"/>
        <v>02</v>
      </c>
      <c r="K33" s="44" t="str">
        <f t="shared" si="4"/>
        <v xml:space="preserve"> 법률･경찰･소방･교도･국방</v>
      </c>
      <c r="L33" s="44" t="str">
        <f t="shared" si="4"/>
        <v xml:space="preserve"> 법률</v>
      </c>
      <c r="M33" s="44" t="str">
        <f t="shared" si="4"/>
        <v xml:space="preserve"> 지식재산관리</v>
      </c>
    </row>
    <row r="34" spans="1:13">
      <c r="A34" s="86" t="str">
        <f t="shared" si="0"/>
        <v>050201</v>
      </c>
      <c r="B34" s="41" t="s">
        <v>135</v>
      </c>
      <c r="C34" s="42" t="s">
        <v>139</v>
      </c>
      <c r="D34" s="42" t="s">
        <v>140</v>
      </c>
      <c r="E34" s="43">
        <v>6209</v>
      </c>
      <c r="F34" s="43">
        <v>6209</v>
      </c>
      <c r="H34" s="40" t="str">
        <f t="shared" si="3"/>
        <v>05</v>
      </c>
      <c r="I34" s="40" t="str">
        <f t="shared" si="3"/>
        <v>02</v>
      </c>
      <c r="J34" s="40" t="str">
        <f t="shared" si="3"/>
        <v>01</v>
      </c>
      <c r="K34" s="44" t="str">
        <f t="shared" si="4"/>
        <v xml:space="preserve"> 법률･경찰･소방･교도･국방</v>
      </c>
      <c r="L34" s="44" t="str">
        <f t="shared" si="4"/>
        <v xml:space="preserve"> 소방방재</v>
      </c>
      <c r="M34" s="44" t="str">
        <f t="shared" si="4"/>
        <v xml:space="preserve"> 소방</v>
      </c>
    </row>
    <row r="35" spans="1:13">
      <c r="A35" s="86" t="str">
        <f t="shared" si="0"/>
        <v>050202</v>
      </c>
      <c r="B35" s="41" t="s">
        <v>135</v>
      </c>
      <c r="C35" s="42" t="s">
        <v>139</v>
      </c>
      <c r="D35" s="42" t="s">
        <v>141</v>
      </c>
      <c r="E35" s="43">
        <v>6218</v>
      </c>
      <c r="F35" s="43">
        <v>6218</v>
      </c>
      <c r="H35" s="40" t="str">
        <f t="shared" si="3"/>
        <v>05</v>
      </c>
      <c r="I35" s="40" t="str">
        <f t="shared" si="3"/>
        <v>02</v>
      </c>
      <c r="J35" s="40" t="str">
        <f t="shared" si="3"/>
        <v>02</v>
      </c>
      <c r="K35" s="44" t="str">
        <f t="shared" si="4"/>
        <v xml:space="preserve"> 법률･경찰･소방･교도･국방</v>
      </c>
      <c r="L35" s="44" t="str">
        <f t="shared" si="4"/>
        <v xml:space="preserve"> 소방방재</v>
      </c>
      <c r="M35" s="44" t="str">
        <f t="shared" si="4"/>
        <v xml:space="preserve"> 방재</v>
      </c>
    </row>
    <row r="36" spans="1:13">
      <c r="A36" s="86" t="str">
        <f t="shared" si="0"/>
        <v>050203</v>
      </c>
      <c r="B36" s="41" t="s">
        <v>135</v>
      </c>
      <c r="C36" s="42" t="s">
        <v>139</v>
      </c>
      <c r="D36" s="42" t="s">
        <v>142</v>
      </c>
      <c r="E36" s="43">
        <v>6213</v>
      </c>
      <c r="F36" s="43">
        <v>6213</v>
      </c>
      <c r="H36" s="40" t="str">
        <f t="shared" si="3"/>
        <v>05</v>
      </c>
      <c r="I36" s="40" t="str">
        <f t="shared" si="3"/>
        <v>02</v>
      </c>
      <c r="J36" s="40" t="str">
        <f t="shared" si="3"/>
        <v>03</v>
      </c>
      <c r="K36" s="44" t="str">
        <f t="shared" si="4"/>
        <v xml:space="preserve"> 법률･경찰･소방･교도･국방</v>
      </c>
      <c r="L36" s="44" t="str">
        <f t="shared" si="4"/>
        <v xml:space="preserve"> 소방방재</v>
      </c>
      <c r="M36" s="44" t="str">
        <f t="shared" si="4"/>
        <v xml:space="preserve"> 스마트재난관리</v>
      </c>
    </row>
    <row r="37" spans="1:13">
      <c r="A37" s="86" t="str">
        <f t="shared" si="0"/>
        <v>060101</v>
      </c>
      <c r="B37" s="41" t="s">
        <v>143</v>
      </c>
      <c r="C37" s="42" t="s">
        <v>144</v>
      </c>
      <c r="D37" s="42" t="s">
        <v>145</v>
      </c>
      <c r="E37" s="43">
        <v>4514</v>
      </c>
      <c r="F37" s="43">
        <v>4514</v>
      </c>
      <c r="H37" s="40" t="str">
        <f t="shared" si="3"/>
        <v>06</v>
      </c>
      <c r="I37" s="40" t="str">
        <f t="shared" si="3"/>
        <v>01</v>
      </c>
      <c r="J37" s="40" t="str">
        <f t="shared" si="3"/>
        <v>01</v>
      </c>
      <c r="K37" s="44" t="str">
        <f t="shared" si="4"/>
        <v xml:space="preserve"> 보건･의료</v>
      </c>
      <c r="L37" s="44" t="str">
        <f t="shared" si="4"/>
        <v xml:space="preserve"> 보건</v>
      </c>
      <c r="M37" s="44" t="str">
        <f t="shared" si="4"/>
        <v xml:space="preserve"> 의료기술지원</v>
      </c>
    </row>
    <row r="38" spans="1:13">
      <c r="A38" s="86" t="str">
        <f t="shared" si="0"/>
        <v>060102</v>
      </c>
      <c r="B38" s="41" t="s">
        <v>143</v>
      </c>
      <c r="C38" s="42" t="s">
        <v>144</v>
      </c>
      <c r="D38" s="42" t="s">
        <v>146</v>
      </c>
      <c r="E38" s="43">
        <v>5543</v>
      </c>
      <c r="F38" s="43">
        <v>5543</v>
      </c>
      <c r="H38" s="40" t="str">
        <f t="shared" si="3"/>
        <v>06</v>
      </c>
      <c r="I38" s="40" t="str">
        <f t="shared" si="3"/>
        <v>01</v>
      </c>
      <c r="J38" s="40" t="str">
        <f t="shared" si="3"/>
        <v>02</v>
      </c>
      <c r="K38" s="44" t="str">
        <f t="shared" si="4"/>
        <v xml:space="preserve"> 보건･의료</v>
      </c>
      <c r="L38" s="44" t="str">
        <f t="shared" si="4"/>
        <v xml:space="preserve"> 보건</v>
      </c>
      <c r="M38" s="44" t="str">
        <f t="shared" si="4"/>
        <v xml:space="preserve"> 보건지원</v>
      </c>
    </row>
    <row r="39" spans="1:13">
      <c r="A39" s="86" t="str">
        <f t="shared" si="0"/>
        <v>060103</v>
      </c>
      <c r="B39" s="41" t="s">
        <v>143</v>
      </c>
      <c r="C39" s="42" t="s">
        <v>144</v>
      </c>
      <c r="D39" s="42" t="s">
        <v>147</v>
      </c>
      <c r="E39" s="43">
        <v>4514</v>
      </c>
      <c r="F39" s="43">
        <v>4514</v>
      </c>
      <c r="H39" s="40" t="str">
        <f t="shared" si="3"/>
        <v>06</v>
      </c>
      <c r="I39" s="40" t="str">
        <f t="shared" si="3"/>
        <v>01</v>
      </c>
      <c r="J39" s="40" t="str">
        <f t="shared" si="3"/>
        <v>03</v>
      </c>
      <c r="K39" s="44" t="str">
        <f t="shared" si="4"/>
        <v xml:space="preserve"> 보건･의료</v>
      </c>
      <c r="L39" s="44" t="str">
        <f t="shared" si="4"/>
        <v xml:space="preserve"> 보건</v>
      </c>
      <c r="M39" s="44" t="str">
        <f t="shared" si="4"/>
        <v xml:space="preserve"> 약무</v>
      </c>
    </row>
    <row r="40" spans="1:13">
      <c r="A40" s="86" t="str">
        <f t="shared" si="0"/>
        <v>060201</v>
      </c>
      <c r="B40" s="41" t="s">
        <v>143</v>
      </c>
      <c r="C40" s="42" t="s">
        <v>148</v>
      </c>
      <c r="D40" s="42" t="s">
        <v>149</v>
      </c>
      <c r="E40" s="43">
        <v>6962</v>
      </c>
      <c r="F40" s="43">
        <v>6962</v>
      </c>
      <c r="H40" s="40" t="str">
        <f t="shared" si="3"/>
        <v>06</v>
      </c>
      <c r="I40" s="40" t="str">
        <f t="shared" si="3"/>
        <v>02</v>
      </c>
      <c r="J40" s="40" t="str">
        <f t="shared" si="3"/>
        <v>01</v>
      </c>
      <c r="K40" s="44" t="str">
        <f t="shared" si="4"/>
        <v xml:space="preserve"> 보건･의료</v>
      </c>
      <c r="L40" s="44" t="str">
        <f t="shared" si="4"/>
        <v xml:space="preserve"> 의료</v>
      </c>
      <c r="M40" s="44" t="str">
        <f t="shared" si="4"/>
        <v xml:space="preserve"> 임상의학</v>
      </c>
    </row>
    <row r="41" spans="1:13">
      <c r="A41" s="86" t="str">
        <f t="shared" si="0"/>
        <v>060202</v>
      </c>
      <c r="B41" s="41" t="s">
        <v>143</v>
      </c>
      <c r="C41" s="42" t="s">
        <v>148</v>
      </c>
      <c r="D41" s="42" t="s">
        <v>150</v>
      </c>
      <c r="E41" s="43">
        <v>5775</v>
      </c>
      <c r="F41" s="43">
        <v>5775</v>
      </c>
      <c r="H41" s="40" t="str">
        <f t="shared" si="3"/>
        <v>06</v>
      </c>
      <c r="I41" s="40" t="str">
        <f t="shared" si="3"/>
        <v>02</v>
      </c>
      <c r="J41" s="40" t="str">
        <f t="shared" si="3"/>
        <v>02</v>
      </c>
      <c r="K41" s="44" t="str">
        <f t="shared" si="4"/>
        <v xml:space="preserve"> 보건･의료</v>
      </c>
      <c r="L41" s="44" t="str">
        <f t="shared" si="4"/>
        <v xml:space="preserve"> 의료</v>
      </c>
      <c r="M41" s="44" t="str">
        <f t="shared" si="4"/>
        <v xml:space="preserve"> 간호</v>
      </c>
    </row>
    <row r="42" spans="1:13">
      <c r="A42" s="86" t="str">
        <f t="shared" si="0"/>
        <v>060203</v>
      </c>
      <c r="B42" s="41" t="s">
        <v>143</v>
      </c>
      <c r="C42" s="42" t="s">
        <v>148</v>
      </c>
      <c r="D42" s="42" t="s">
        <v>151</v>
      </c>
      <c r="E42" s="43">
        <v>6166</v>
      </c>
      <c r="F42" s="43">
        <v>6166</v>
      </c>
      <c r="H42" s="40" t="str">
        <f t="shared" si="3"/>
        <v>06</v>
      </c>
      <c r="I42" s="40" t="str">
        <f t="shared" si="3"/>
        <v>02</v>
      </c>
      <c r="J42" s="40" t="str">
        <f t="shared" si="3"/>
        <v>03</v>
      </c>
      <c r="K42" s="44" t="str">
        <f t="shared" si="4"/>
        <v xml:space="preserve"> 보건･의료</v>
      </c>
      <c r="L42" s="44" t="str">
        <f t="shared" si="4"/>
        <v xml:space="preserve"> 의료</v>
      </c>
      <c r="M42" s="44" t="str">
        <f t="shared" si="4"/>
        <v xml:space="preserve"> 기초의학</v>
      </c>
    </row>
    <row r="43" spans="1:13">
      <c r="A43" s="86" t="str">
        <f t="shared" si="0"/>
        <v>060204</v>
      </c>
      <c r="B43" s="41" t="s">
        <v>143</v>
      </c>
      <c r="C43" s="42" t="s">
        <v>148</v>
      </c>
      <c r="D43" s="42" t="s">
        <v>152</v>
      </c>
      <c r="E43" s="43">
        <v>5953</v>
      </c>
      <c r="F43" s="43">
        <v>5953</v>
      </c>
      <c r="H43" s="40" t="str">
        <f t="shared" si="3"/>
        <v>06</v>
      </c>
      <c r="I43" s="40" t="str">
        <f t="shared" si="3"/>
        <v>02</v>
      </c>
      <c r="J43" s="40" t="str">
        <f t="shared" si="3"/>
        <v>04</v>
      </c>
      <c r="K43" s="44" t="str">
        <f t="shared" si="4"/>
        <v xml:space="preserve"> 보건･의료</v>
      </c>
      <c r="L43" s="44" t="str">
        <f t="shared" si="4"/>
        <v xml:space="preserve"> 의료</v>
      </c>
      <c r="M43" s="44" t="str">
        <f t="shared" si="4"/>
        <v xml:space="preserve"> 임상지원</v>
      </c>
    </row>
    <row r="44" spans="1:13">
      <c r="A44" s="86" t="str">
        <f t="shared" si="0"/>
        <v>070101</v>
      </c>
      <c r="B44" s="41" t="s">
        <v>153</v>
      </c>
      <c r="C44" s="42" t="s">
        <v>154</v>
      </c>
      <c r="D44" s="42" t="s">
        <v>155</v>
      </c>
      <c r="E44" s="43">
        <v>6268</v>
      </c>
      <c r="F44" s="43">
        <v>6268</v>
      </c>
      <c r="H44" s="40" t="str">
        <f t="shared" si="3"/>
        <v>07</v>
      </c>
      <c r="I44" s="40" t="str">
        <f t="shared" si="3"/>
        <v>01</v>
      </c>
      <c r="J44" s="40" t="str">
        <f t="shared" si="3"/>
        <v>01</v>
      </c>
      <c r="K44" s="44" t="str">
        <f t="shared" si="4"/>
        <v xml:space="preserve"> 사회복지･종교</v>
      </c>
      <c r="L44" s="44" t="str">
        <f t="shared" si="4"/>
        <v xml:space="preserve"> 사회복지</v>
      </c>
      <c r="M44" s="44" t="str">
        <f t="shared" si="4"/>
        <v xml:space="preserve"> 사회복지정책</v>
      </c>
    </row>
    <row r="45" spans="1:13">
      <c r="A45" s="86" t="str">
        <f t="shared" si="0"/>
        <v>070102</v>
      </c>
      <c r="B45" s="41" t="s">
        <v>153</v>
      </c>
      <c r="C45" s="42" t="s">
        <v>154</v>
      </c>
      <c r="D45" s="42" t="s">
        <v>156</v>
      </c>
      <c r="E45" s="43">
        <v>6618</v>
      </c>
      <c r="F45" s="43">
        <v>6618</v>
      </c>
      <c r="H45" s="40" t="str">
        <f t="shared" si="3"/>
        <v>07</v>
      </c>
      <c r="I45" s="40" t="str">
        <f t="shared" si="3"/>
        <v>01</v>
      </c>
      <c r="J45" s="40" t="str">
        <f t="shared" si="3"/>
        <v>02</v>
      </c>
      <c r="K45" s="44" t="str">
        <f t="shared" si="4"/>
        <v xml:space="preserve"> 사회복지･종교</v>
      </c>
      <c r="L45" s="44" t="str">
        <f t="shared" si="4"/>
        <v xml:space="preserve"> 사회복지</v>
      </c>
      <c r="M45" s="44" t="str">
        <f t="shared" si="4"/>
        <v xml:space="preserve"> 사회복지서비스</v>
      </c>
    </row>
    <row r="46" spans="1:13">
      <c r="A46" s="86" t="str">
        <f t="shared" si="0"/>
        <v>070201</v>
      </c>
      <c r="B46" s="41" t="s">
        <v>153</v>
      </c>
      <c r="C46" s="42" t="s">
        <v>157</v>
      </c>
      <c r="D46" s="42" t="s">
        <v>158</v>
      </c>
      <c r="E46" s="43">
        <v>6427</v>
      </c>
      <c r="F46" s="43">
        <v>6427</v>
      </c>
      <c r="H46" s="40" t="str">
        <f t="shared" si="3"/>
        <v>07</v>
      </c>
      <c r="I46" s="40" t="str">
        <f t="shared" si="3"/>
        <v>02</v>
      </c>
      <c r="J46" s="40" t="str">
        <f t="shared" si="3"/>
        <v>01</v>
      </c>
      <c r="K46" s="44" t="str">
        <f t="shared" si="4"/>
        <v xml:space="preserve"> 사회복지･종교</v>
      </c>
      <c r="L46" s="44" t="str">
        <f t="shared" si="4"/>
        <v xml:space="preserve"> 상담</v>
      </c>
      <c r="M46" s="44" t="str">
        <f t="shared" si="4"/>
        <v xml:space="preserve"> 직업상담서비스</v>
      </c>
    </row>
    <row r="47" spans="1:13">
      <c r="A47" s="86" t="str">
        <f t="shared" si="0"/>
        <v>070202</v>
      </c>
      <c r="B47" s="41" t="s">
        <v>153</v>
      </c>
      <c r="C47" s="42" t="s">
        <v>157</v>
      </c>
      <c r="D47" s="42" t="s">
        <v>159</v>
      </c>
      <c r="E47" s="43">
        <v>6432</v>
      </c>
      <c r="F47" s="43">
        <v>6432</v>
      </c>
      <c r="H47" s="40" t="str">
        <f t="shared" si="3"/>
        <v>07</v>
      </c>
      <c r="I47" s="40" t="str">
        <f t="shared" si="3"/>
        <v>02</v>
      </c>
      <c r="J47" s="40" t="str">
        <f t="shared" si="3"/>
        <v>02</v>
      </c>
      <c r="K47" s="44" t="str">
        <f t="shared" si="4"/>
        <v xml:space="preserve"> 사회복지･종교</v>
      </c>
      <c r="L47" s="44" t="str">
        <f t="shared" si="4"/>
        <v xml:space="preserve"> 상담</v>
      </c>
      <c r="M47" s="44" t="str">
        <f t="shared" si="4"/>
        <v xml:space="preserve"> 청소년지도</v>
      </c>
    </row>
    <row r="48" spans="1:13">
      <c r="A48" s="86" t="str">
        <f t="shared" si="0"/>
        <v>070203</v>
      </c>
      <c r="B48" s="41" t="s">
        <v>153</v>
      </c>
      <c r="C48" s="42" t="s">
        <v>157</v>
      </c>
      <c r="D48" s="42" t="s">
        <v>160</v>
      </c>
      <c r="E48" s="43">
        <v>6428</v>
      </c>
      <c r="F48" s="43">
        <v>6428</v>
      </c>
      <c r="H48" s="40" t="str">
        <f t="shared" si="3"/>
        <v>07</v>
      </c>
      <c r="I48" s="40" t="str">
        <f t="shared" si="3"/>
        <v>02</v>
      </c>
      <c r="J48" s="40" t="str">
        <f t="shared" si="3"/>
        <v>03</v>
      </c>
      <c r="K48" s="44" t="str">
        <f t="shared" si="4"/>
        <v xml:space="preserve"> 사회복지･종교</v>
      </c>
      <c r="L48" s="44" t="str">
        <f t="shared" si="4"/>
        <v xml:space="preserve"> 상담</v>
      </c>
      <c r="M48" s="44" t="str">
        <f t="shared" si="4"/>
        <v xml:space="preserve"> 심리상담</v>
      </c>
    </row>
    <row r="49" spans="1:13">
      <c r="A49" s="86" t="str">
        <f t="shared" si="0"/>
        <v>070301</v>
      </c>
      <c r="B49" s="41" t="s">
        <v>153</v>
      </c>
      <c r="C49" s="42" t="s">
        <v>161</v>
      </c>
      <c r="D49" s="42" t="s">
        <v>162</v>
      </c>
      <c r="E49" s="43">
        <v>6221</v>
      </c>
      <c r="F49" s="43">
        <v>6221</v>
      </c>
      <c r="H49" s="40" t="str">
        <f t="shared" si="3"/>
        <v>07</v>
      </c>
      <c r="I49" s="40" t="str">
        <f t="shared" si="3"/>
        <v>03</v>
      </c>
      <c r="J49" s="40" t="str">
        <f t="shared" si="3"/>
        <v>01</v>
      </c>
      <c r="K49" s="44" t="str">
        <f t="shared" si="4"/>
        <v xml:space="preserve"> 사회복지･종교</v>
      </c>
      <c r="L49" s="44" t="str">
        <f t="shared" si="4"/>
        <v xml:space="preserve"> 보육</v>
      </c>
      <c r="M49" s="44" t="str">
        <f t="shared" si="4"/>
        <v xml:space="preserve"> 보육</v>
      </c>
    </row>
    <row r="50" spans="1:13">
      <c r="A50" s="86" t="str">
        <f t="shared" si="0"/>
        <v>080101</v>
      </c>
      <c r="B50" s="41" t="s">
        <v>163</v>
      </c>
      <c r="C50" s="42" t="s">
        <v>164</v>
      </c>
      <c r="D50" s="42" t="s">
        <v>165</v>
      </c>
      <c r="E50" s="43">
        <v>6440</v>
      </c>
      <c r="F50" s="43">
        <v>6440</v>
      </c>
      <c r="H50" s="40" t="str">
        <f t="shared" si="3"/>
        <v>08</v>
      </c>
      <c r="I50" s="40" t="str">
        <f t="shared" si="3"/>
        <v>01</v>
      </c>
      <c r="J50" s="40" t="str">
        <f t="shared" si="3"/>
        <v>01</v>
      </c>
      <c r="K50" s="44" t="str">
        <f t="shared" si="4"/>
        <v xml:space="preserve"> 문화･예술･디자인･방송</v>
      </c>
      <c r="L50" s="44" t="str">
        <f t="shared" si="4"/>
        <v xml:space="preserve"> 문화･예술</v>
      </c>
      <c r="M50" s="44" t="str">
        <f t="shared" si="4"/>
        <v xml:space="preserve"> 문화예술경영</v>
      </c>
    </row>
    <row r="51" spans="1:13">
      <c r="A51" s="86" t="str">
        <f t="shared" si="0"/>
        <v>080102</v>
      </c>
      <c r="B51" s="41" t="s">
        <v>163</v>
      </c>
      <c r="C51" s="42" t="s">
        <v>164</v>
      </c>
      <c r="D51" s="42" t="s">
        <v>166</v>
      </c>
      <c r="E51" s="43">
        <v>6679</v>
      </c>
      <c r="F51" s="43">
        <v>6679</v>
      </c>
      <c r="H51" s="40" t="str">
        <f t="shared" si="3"/>
        <v>08</v>
      </c>
      <c r="I51" s="40" t="str">
        <f t="shared" si="3"/>
        <v>01</v>
      </c>
      <c r="J51" s="40" t="str">
        <f t="shared" si="3"/>
        <v>02</v>
      </c>
      <c r="K51" s="44" t="str">
        <f t="shared" si="4"/>
        <v xml:space="preserve"> 문화･예술･디자인･방송</v>
      </c>
      <c r="L51" s="44" t="str">
        <f t="shared" si="4"/>
        <v xml:space="preserve"> 문화･예술</v>
      </c>
      <c r="M51" s="44" t="str">
        <f t="shared" si="4"/>
        <v xml:space="preserve"> 실용예술</v>
      </c>
    </row>
    <row r="52" spans="1:13">
      <c r="A52" s="86" t="str">
        <f t="shared" si="0"/>
        <v>080103</v>
      </c>
      <c r="B52" s="41" t="s">
        <v>163</v>
      </c>
      <c r="C52" s="42" t="s">
        <v>164</v>
      </c>
      <c r="D52" s="42" t="s">
        <v>167</v>
      </c>
      <c r="E52" s="43">
        <v>6454</v>
      </c>
      <c r="F52" s="43">
        <v>6454</v>
      </c>
      <c r="H52" s="40" t="str">
        <f t="shared" si="3"/>
        <v>08</v>
      </c>
      <c r="I52" s="40" t="str">
        <f t="shared" si="3"/>
        <v>01</v>
      </c>
      <c r="J52" s="40" t="str">
        <f t="shared" si="3"/>
        <v>03</v>
      </c>
      <c r="K52" s="44" t="str">
        <f t="shared" si="4"/>
        <v xml:space="preserve"> 문화･예술･디자인･방송</v>
      </c>
      <c r="L52" s="44" t="str">
        <f t="shared" si="4"/>
        <v xml:space="preserve"> 문화･예술</v>
      </c>
      <c r="M52" s="44" t="str">
        <f t="shared" si="4"/>
        <v xml:space="preserve"> 공연예술</v>
      </c>
    </row>
    <row r="53" spans="1:13">
      <c r="A53" s="86" t="str">
        <f t="shared" si="0"/>
        <v>080104</v>
      </c>
      <c r="B53" s="41" t="s">
        <v>163</v>
      </c>
      <c r="C53" s="42" t="s">
        <v>164</v>
      </c>
      <c r="D53" s="42" t="s">
        <v>168</v>
      </c>
      <c r="E53" s="43">
        <v>6237</v>
      </c>
      <c r="F53" s="43">
        <v>6237</v>
      </c>
      <c r="H53" s="40" t="str">
        <f t="shared" si="3"/>
        <v>08</v>
      </c>
      <c r="I53" s="40" t="str">
        <f t="shared" si="3"/>
        <v>01</v>
      </c>
      <c r="J53" s="40" t="str">
        <f t="shared" si="3"/>
        <v>04</v>
      </c>
      <c r="K53" s="44" t="str">
        <f t="shared" si="4"/>
        <v xml:space="preserve"> 문화･예술･디자인･방송</v>
      </c>
      <c r="L53" s="44" t="str">
        <f t="shared" si="4"/>
        <v xml:space="preserve"> 문화･예술</v>
      </c>
      <c r="M53" s="44" t="str">
        <f t="shared" si="4"/>
        <v xml:space="preserve"> 문화재관리</v>
      </c>
    </row>
    <row r="54" spans="1:13">
      <c r="A54" s="86" t="str">
        <f t="shared" si="0"/>
        <v>080201</v>
      </c>
      <c r="B54" s="41" t="s">
        <v>163</v>
      </c>
      <c r="C54" s="42" t="s">
        <v>169</v>
      </c>
      <c r="D54" s="42" t="s">
        <v>170</v>
      </c>
      <c r="E54" s="43">
        <v>5619</v>
      </c>
      <c r="F54" s="43">
        <v>5619</v>
      </c>
      <c r="H54" s="40" t="str">
        <f t="shared" si="3"/>
        <v>08</v>
      </c>
      <c r="I54" s="40" t="str">
        <f t="shared" si="3"/>
        <v>02</v>
      </c>
      <c r="J54" s="40" t="str">
        <f t="shared" si="3"/>
        <v>01</v>
      </c>
      <c r="K54" s="44" t="str">
        <f t="shared" si="4"/>
        <v xml:space="preserve"> 문화･예술･디자인･방송</v>
      </c>
      <c r="L54" s="44" t="str">
        <f t="shared" si="4"/>
        <v xml:space="preserve"> 디자인</v>
      </c>
      <c r="M54" s="44" t="str">
        <f t="shared" si="4"/>
        <v xml:space="preserve"> 디자인</v>
      </c>
    </row>
    <row r="55" spans="1:13">
      <c r="A55" s="86" t="str">
        <f t="shared" si="0"/>
        <v>080301</v>
      </c>
      <c r="B55" s="41" t="s">
        <v>163</v>
      </c>
      <c r="C55" s="42" t="s">
        <v>171</v>
      </c>
      <c r="D55" s="42" t="s">
        <v>172</v>
      </c>
      <c r="E55" s="43">
        <v>6997</v>
      </c>
      <c r="F55" s="43">
        <v>6997</v>
      </c>
      <c r="H55" s="40" t="str">
        <f t="shared" si="3"/>
        <v>08</v>
      </c>
      <c r="I55" s="40" t="str">
        <f t="shared" si="3"/>
        <v>03</v>
      </c>
      <c r="J55" s="40" t="str">
        <f t="shared" si="3"/>
        <v>01</v>
      </c>
      <c r="K55" s="44" t="str">
        <f t="shared" si="4"/>
        <v xml:space="preserve"> 문화･예술･디자인･방송</v>
      </c>
      <c r="L55" s="44" t="str">
        <f t="shared" si="4"/>
        <v xml:space="preserve"> 문화콘텐츠</v>
      </c>
      <c r="M55" s="44" t="str">
        <f t="shared" si="4"/>
        <v xml:space="preserve"> 문화콘텐츠기획</v>
      </c>
    </row>
    <row r="56" spans="1:13">
      <c r="A56" s="86" t="str">
        <f t="shared" si="0"/>
        <v>080302</v>
      </c>
      <c r="B56" s="41" t="s">
        <v>163</v>
      </c>
      <c r="C56" s="42" t="s">
        <v>171</v>
      </c>
      <c r="D56" s="42" t="s">
        <v>173</v>
      </c>
      <c r="E56" s="43">
        <v>6231</v>
      </c>
      <c r="F56" s="43">
        <v>6231</v>
      </c>
      <c r="H56" s="40" t="str">
        <f t="shared" si="3"/>
        <v>08</v>
      </c>
      <c r="I56" s="40" t="str">
        <f t="shared" si="3"/>
        <v>03</v>
      </c>
      <c r="J56" s="40" t="str">
        <f t="shared" si="3"/>
        <v>02</v>
      </c>
      <c r="K56" s="44" t="str">
        <f t="shared" si="4"/>
        <v xml:space="preserve"> 문화･예술･디자인･방송</v>
      </c>
      <c r="L56" s="44" t="str">
        <f t="shared" si="4"/>
        <v xml:space="preserve"> 문화콘텐츠</v>
      </c>
      <c r="M56" s="44" t="str">
        <f t="shared" si="4"/>
        <v xml:space="preserve"> 문화콘텐츠제작</v>
      </c>
    </row>
    <row r="57" spans="1:13">
      <c r="A57" s="86" t="str">
        <f t="shared" si="0"/>
        <v>080303</v>
      </c>
      <c r="B57" s="41" t="s">
        <v>163</v>
      </c>
      <c r="C57" s="42" t="s">
        <v>171</v>
      </c>
      <c r="D57" s="42" t="s">
        <v>174</v>
      </c>
      <c r="E57" s="43">
        <v>6829</v>
      </c>
      <c r="F57" s="43">
        <v>6829</v>
      </c>
      <c r="H57" s="40" t="str">
        <f t="shared" si="3"/>
        <v>08</v>
      </c>
      <c r="I57" s="40" t="str">
        <f t="shared" si="3"/>
        <v>03</v>
      </c>
      <c r="J57" s="40" t="str">
        <f t="shared" si="3"/>
        <v>03</v>
      </c>
      <c r="K57" s="44" t="str">
        <f t="shared" si="4"/>
        <v xml:space="preserve"> 문화･예술･디자인･방송</v>
      </c>
      <c r="L57" s="44" t="str">
        <f t="shared" si="4"/>
        <v xml:space="preserve"> 문화콘텐츠</v>
      </c>
      <c r="M57" s="44" t="str">
        <f t="shared" si="4"/>
        <v xml:space="preserve"> 문화콘텐츠유통･서비스</v>
      </c>
    </row>
    <row r="58" spans="1:13">
      <c r="A58" s="86" t="str">
        <f t="shared" si="0"/>
        <v>080304</v>
      </c>
      <c r="B58" s="41" t="s">
        <v>163</v>
      </c>
      <c r="C58" s="42" t="s">
        <v>171</v>
      </c>
      <c r="D58" s="42" t="s">
        <v>175</v>
      </c>
      <c r="E58" s="43">
        <v>5724</v>
      </c>
      <c r="F58" s="43">
        <v>5724</v>
      </c>
      <c r="H58" s="40" t="str">
        <f t="shared" si="3"/>
        <v>08</v>
      </c>
      <c r="I58" s="40" t="str">
        <f t="shared" si="3"/>
        <v>03</v>
      </c>
      <c r="J58" s="40" t="str">
        <f t="shared" si="3"/>
        <v>04</v>
      </c>
      <c r="K58" s="44" t="str">
        <f t="shared" si="4"/>
        <v xml:space="preserve"> 문화･예술･디자인･방송</v>
      </c>
      <c r="L58" s="44" t="str">
        <f t="shared" si="4"/>
        <v xml:space="preserve"> 문화콘텐츠</v>
      </c>
      <c r="M58" s="44" t="str">
        <f t="shared" si="4"/>
        <v xml:space="preserve"> 영상제작</v>
      </c>
    </row>
    <row r="59" spans="1:13">
      <c r="A59" s="86" t="str">
        <f t="shared" si="0"/>
        <v>090101</v>
      </c>
      <c r="B59" s="41" t="s">
        <v>176</v>
      </c>
      <c r="C59" s="42" t="s">
        <v>177</v>
      </c>
      <c r="D59" s="42" t="s">
        <v>177</v>
      </c>
      <c r="E59" s="43">
        <v>8144</v>
      </c>
      <c r="F59" s="43">
        <v>8144</v>
      </c>
      <c r="H59" s="40" t="str">
        <f t="shared" si="3"/>
        <v>09</v>
      </c>
      <c r="I59" s="40" t="str">
        <f t="shared" si="3"/>
        <v>01</v>
      </c>
      <c r="J59" s="40" t="str">
        <f t="shared" si="3"/>
        <v>01</v>
      </c>
      <c r="K59" s="44" t="str">
        <f t="shared" si="4"/>
        <v xml:space="preserve"> 운전･운송</v>
      </c>
      <c r="L59" s="44" t="str">
        <f t="shared" si="4"/>
        <v xml:space="preserve"> 자동차운전･운송</v>
      </c>
      <c r="M59" s="44" t="str">
        <f t="shared" si="4"/>
        <v xml:space="preserve"> 자동차운전･운송</v>
      </c>
    </row>
    <row r="60" spans="1:13">
      <c r="A60" s="86" t="str">
        <f t="shared" si="0"/>
        <v>090201</v>
      </c>
      <c r="B60" s="41" t="s">
        <v>176</v>
      </c>
      <c r="C60" s="42" t="s">
        <v>178</v>
      </c>
      <c r="D60" s="42" t="s">
        <v>179</v>
      </c>
      <c r="E60" s="43">
        <v>6650</v>
      </c>
      <c r="F60" s="43">
        <v>6650</v>
      </c>
      <c r="H60" s="40" t="str">
        <f t="shared" si="3"/>
        <v>09</v>
      </c>
      <c r="I60" s="40" t="str">
        <f t="shared" si="3"/>
        <v>02</v>
      </c>
      <c r="J60" s="40" t="str">
        <f t="shared" si="3"/>
        <v>01</v>
      </c>
      <c r="K60" s="44" t="str">
        <f t="shared" si="4"/>
        <v xml:space="preserve"> 운전･운송</v>
      </c>
      <c r="L60" s="44" t="str">
        <f t="shared" si="4"/>
        <v xml:space="preserve"> 철도운전･운송</v>
      </c>
      <c r="M60" s="44" t="str">
        <f t="shared" si="4"/>
        <v xml:space="preserve"> 철도운전운영</v>
      </c>
    </row>
    <row r="61" spans="1:13">
      <c r="A61" s="86" t="str">
        <f t="shared" si="0"/>
        <v>090202</v>
      </c>
      <c r="B61" s="41" t="s">
        <v>176</v>
      </c>
      <c r="C61" s="42" t="s">
        <v>178</v>
      </c>
      <c r="D61" s="42" t="s">
        <v>180</v>
      </c>
      <c r="E61" s="43">
        <v>6638</v>
      </c>
      <c r="F61" s="43">
        <v>6638</v>
      </c>
      <c r="H61" s="40" t="str">
        <f t="shared" si="3"/>
        <v>09</v>
      </c>
      <c r="I61" s="40" t="str">
        <f t="shared" si="3"/>
        <v>02</v>
      </c>
      <c r="J61" s="40" t="str">
        <f t="shared" si="3"/>
        <v>02</v>
      </c>
      <c r="K61" s="44" t="str">
        <f t="shared" si="4"/>
        <v xml:space="preserve"> 운전･운송</v>
      </c>
      <c r="L61" s="44" t="str">
        <f t="shared" si="4"/>
        <v xml:space="preserve"> 철도운전･운송</v>
      </c>
      <c r="M61" s="44" t="str">
        <f t="shared" si="4"/>
        <v xml:space="preserve"> 철도시설유지보수</v>
      </c>
    </row>
    <row r="62" spans="1:13">
      <c r="A62" s="86" t="str">
        <f t="shared" si="0"/>
        <v>090301</v>
      </c>
      <c r="B62" s="41" t="s">
        <v>176</v>
      </c>
      <c r="C62" s="42" t="s">
        <v>181</v>
      </c>
      <c r="D62" s="42" t="s">
        <v>182</v>
      </c>
      <c r="E62" s="43">
        <v>8147</v>
      </c>
      <c r="F62" s="43">
        <v>8147</v>
      </c>
      <c r="H62" s="40" t="str">
        <f t="shared" si="3"/>
        <v>09</v>
      </c>
      <c r="I62" s="40" t="str">
        <f t="shared" si="3"/>
        <v>03</v>
      </c>
      <c r="J62" s="40" t="str">
        <f t="shared" si="3"/>
        <v>01</v>
      </c>
      <c r="K62" s="44" t="str">
        <f t="shared" si="4"/>
        <v xml:space="preserve"> 운전･운송</v>
      </c>
      <c r="L62" s="44" t="str">
        <f t="shared" si="4"/>
        <v xml:space="preserve"> 선박운전･운송</v>
      </c>
      <c r="M62" s="44" t="str">
        <f t="shared" si="4"/>
        <v xml:space="preserve"> 선박운항</v>
      </c>
    </row>
    <row r="63" spans="1:13">
      <c r="A63" s="86" t="str">
        <f t="shared" si="0"/>
        <v>090302</v>
      </c>
      <c r="B63" s="41" t="s">
        <v>176</v>
      </c>
      <c r="C63" s="42" t="s">
        <v>181</v>
      </c>
      <c r="D63" s="42" t="s">
        <v>183</v>
      </c>
      <c r="E63" s="43">
        <v>6847</v>
      </c>
      <c r="F63" s="43">
        <v>6847</v>
      </c>
      <c r="H63" s="40" t="str">
        <f t="shared" si="3"/>
        <v>09</v>
      </c>
      <c r="I63" s="40" t="str">
        <f t="shared" si="3"/>
        <v>03</v>
      </c>
      <c r="J63" s="40" t="str">
        <f t="shared" si="3"/>
        <v>02</v>
      </c>
      <c r="K63" s="44" t="str">
        <f t="shared" si="4"/>
        <v xml:space="preserve"> 운전･운송</v>
      </c>
      <c r="L63" s="44" t="str">
        <f t="shared" si="4"/>
        <v xml:space="preserve"> 선박운전･운송</v>
      </c>
      <c r="M63" s="44" t="str">
        <f t="shared" si="4"/>
        <v xml:space="preserve"> 검수･검량</v>
      </c>
    </row>
    <row r="64" spans="1:13">
      <c r="A64" s="86" t="str">
        <f t="shared" si="0"/>
        <v>090401</v>
      </c>
      <c r="B64" s="41" t="s">
        <v>176</v>
      </c>
      <c r="C64" s="42" t="s">
        <v>184</v>
      </c>
      <c r="D64" s="42" t="s">
        <v>185</v>
      </c>
      <c r="E64" s="43">
        <v>7126</v>
      </c>
      <c r="F64" s="43">
        <v>7126</v>
      </c>
      <c r="H64" s="40" t="str">
        <f t="shared" si="3"/>
        <v>09</v>
      </c>
      <c r="I64" s="40" t="str">
        <f t="shared" si="3"/>
        <v>04</v>
      </c>
      <c r="J64" s="40" t="str">
        <f t="shared" si="3"/>
        <v>01</v>
      </c>
      <c r="K64" s="44" t="str">
        <f t="shared" si="4"/>
        <v xml:space="preserve"> 운전･운송</v>
      </c>
      <c r="L64" s="44" t="str">
        <f t="shared" si="4"/>
        <v xml:space="preserve"> 항공운전･운송</v>
      </c>
      <c r="M64" s="44" t="str">
        <f t="shared" si="4"/>
        <v xml:space="preserve"> 항공기조종운송</v>
      </c>
    </row>
    <row r="65" spans="1:13">
      <c r="A65" s="86" t="str">
        <f t="shared" si="0"/>
        <v>090402</v>
      </c>
      <c r="B65" s="41" t="s">
        <v>176</v>
      </c>
      <c r="C65" s="42" t="s">
        <v>184</v>
      </c>
      <c r="D65" s="42" t="s">
        <v>186</v>
      </c>
      <c r="E65" s="43">
        <v>7126</v>
      </c>
      <c r="F65" s="43">
        <v>7126</v>
      </c>
      <c r="H65" s="40" t="str">
        <f t="shared" si="3"/>
        <v>09</v>
      </c>
      <c r="I65" s="40" t="str">
        <f t="shared" si="3"/>
        <v>04</v>
      </c>
      <c r="J65" s="40" t="str">
        <f t="shared" si="3"/>
        <v>02</v>
      </c>
      <c r="K65" s="44" t="str">
        <f t="shared" si="4"/>
        <v xml:space="preserve"> 운전･운송</v>
      </c>
      <c r="L65" s="44" t="str">
        <f t="shared" si="4"/>
        <v xml:space="preserve"> 항공운전･운송</v>
      </c>
      <c r="M65" s="44" t="str">
        <f t="shared" si="4"/>
        <v xml:space="preserve"> 항공운항</v>
      </c>
    </row>
    <row r="66" spans="1:13">
      <c r="A66" s="86" t="str">
        <f t="shared" si="0"/>
        <v>090403</v>
      </c>
      <c r="B66" s="41" t="s">
        <v>176</v>
      </c>
      <c r="C66" s="42" t="s">
        <v>184</v>
      </c>
      <c r="D66" s="42" t="s">
        <v>187</v>
      </c>
      <c r="E66" s="43">
        <v>7126</v>
      </c>
      <c r="F66" s="43">
        <v>7126</v>
      </c>
      <c r="H66" s="40" t="str">
        <f t="shared" si="3"/>
        <v>09</v>
      </c>
      <c r="I66" s="40" t="str">
        <f t="shared" si="3"/>
        <v>04</v>
      </c>
      <c r="J66" s="40" t="str">
        <f t="shared" si="3"/>
        <v>03</v>
      </c>
      <c r="K66" s="44" t="str">
        <f t="shared" si="4"/>
        <v xml:space="preserve"> 운전･운송</v>
      </c>
      <c r="L66" s="44" t="str">
        <f t="shared" si="4"/>
        <v xml:space="preserve"> 항공운전･운송</v>
      </c>
      <c r="M66" s="44" t="str">
        <f t="shared" si="4"/>
        <v xml:space="preserve"> 항행안전시설</v>
      </c>
    </row>
    <row r="67" spans="1:13">
      <c r="A67" s="86" t="str">
        <f t="shared" si="0"/>
        <v>100101</v>
      </c>
      <c r="B67" s="41" t="s">
        <v>188</v>
      </c>
      <c r="C67" s="42" t="s">
        <v>189</v>
      </c>
      <c r="D67" s="42" t="s">
        <v>190</v>
      </c>
      <c r="E67" s="43">
        <v>7389</v>
      </c>
      <c r="F67" s="43">
        <v>7389</v>
      </c>
      <c r="H67" s="40" t="str">
        <f t="shared" si="3"/>
        <v>10</v>
      </c>
      <c r="I67" s="40" t="str">
        <f t="shared" si="3"/>
        <v>01</v>
      </c>
      <c r="J67" s="40" t="str">
        <f t="shared" si="3"/>
        <v>01</v>
      </c>
      <c r="K67" s="44" t="str">
        <f t="shared" si="4"/>
        <v xml:space="preserve"> 영업판매</v>
      </c>
      <c r="L67" s="44" t="str">
        <f t="shared" si="4"/>
        <v xml:space="preserve"> 영업</v>
      </c>
      <c r="M67" s="44" t="str">
        <f t="shared" si="4"/>
        <v xml:space="preserve"> 일반･해외영업</v>
      </c>
    </row>
    <row r="68" spans="1:13">
      <c r="A68" s="86" t="str">
        <f t="shared" si="0"/>
        <v>100201</v>
      </c>
      <c r="B68" s="41" t="s">
        <v>188</v>
      </c>
      <c r="C68" s="42" t="s">
        <v>191</v>
      </c>
      <c r="D68" s="42" t="s">
        <v>192</v>
      </c>
      <c r="E68" s="43">
        <v>6959</v>
      </c>
      <c r="F68" s="43">
        <v>6959</v>
      </c>
      <c r="H68" s="40" t="str">
        <f t="shared" si="3"/>
        <v>10</v>
      </c>
      <c r="I68" s="40" t="str">
        <f t="shared" si="3"/>
        <v>02</v>
      </c>
      <c r="J68" s="40" t="str">
        <f t="shared" si="3"/>
        <v>01</v>
      </c>
      <c r="K68" s="44" t="str">
        <f t="shared" si="4"/>
        <v xml:space="preserve"> 영업판매</v>
      </c>
      <c r="L68" s="44" t="str">
        <f t="shared" si="4"/>
        <v xml:space="preserve"> 부동산</v>
      </c>
      <c r="M68" s="44" t="str">
        <f t="shared" si="4"/>
        <v xml:space="preserve"> 부동산컨설팅</v>
      </c>
    </row>
    <row r="69" spans="1:13">
      <c r="A69" s="86" t="str">
        <f t="shared" ref="A69:A132" si="5">H69&amp;I69&amp;J69</f>
        <v>100202</v>
      </c>
      <c r="B69" s="41" t="s">
        <v>188</v>
      </c>
      <c r="C69" s="42" t="s">
        <v>191</v>
      </c>
      <c r="D69" s="42" t="s">
        <v>193</v>
      </c>
      <c r="E69" s="43">
        <v>6260</v>
      </c>
      <c r="F69" s="43">
        <v>6260</v>
      </c>
      <c r="H69" s="40" t="str">
        <f t="shared" si="3"/>
        <v>10</v>
      </c>
      <c r="I69" s="40" t="str">
        <f t="shared" si="3"/>
        <v>02</v>
      </c>
      <c r="J69" s="40" t="str">
        <f t="shared" si="3"/>
        <v>02</v>
      </c>
      <c r="K69" s="44" t="str">
        <f t="shared" si="4"/>
        <v xml:space="preserve"> 영업판매</v>
      </c>
      <c r="L69" s="44" t="str">
        <f t="shared" si="4"/>
        <v xml:space="preserve"> 부동산</v>
      </c>
      <c r="M69" s="44" t="str">
        <f t="shared" si="4"/>
        <v xml:space="preserve"> 부동산관리</v>
      </c>
    </row>
    <row r="70" spans="1:13">
      <c r="A70" s="86" t="str">
        <f t="shared" si="5"/>
        <v>100203</v>
      </c>
      <c r="B70" s="41" t="s">
        <v>188</v>
      </c>
      <c r="C70" s="42" t="s">
        <v>191</v>
      </c>
      <c r="D70" s="42" t="s">
        <v>194</v>
      </c>
      <c r="E70" s="43">
        <v>6080</v>
      </c>
      <c r="F70" s="43">
        <v>6080</v>
      </c>
      <c r="H70" s="40" t="str">
        <f t="shared" si="3"/>
        <v>10</v>
      </c>
      <c r="I70" s="40" t="str">
        <f t="shared" si="3"/>
        <v>02</v>
      </c>
      <c r="J70" s="40" t="str">
        <f t="shared" si="3"/>
        <v>03</v>
      </c>
      <c r="K70" s="44" t="str">
        <f t="shared" si="4"/>
        <v xml:space="preserve"> 영업판매</v>
      </c>
      <c r="L70" s="44" t="str">
        <f t="shared" si="4"/>
        <v xml:space="preserve"> 부동산</v>
      </c>
      <c r="M70" s="44" t="str">
        <f t="shared" si="4"/>
        <v xml:space="preserve"> 부동산중개</v>
      </c>
    </row>
    <row r="71" spans="1:13">
      <c r="A71" s="86" t="str">
        <f t="shared" si="5"/>
        <v>100204</v>
      </c>
      <c r="B71" s="41" t="s">
        <v>188</v>
      </c>
      <c r="C71" s="42" t="s">
        <v>191</v>
      </c>
      <c r="D71" s="42" t="s">
        <v>195</v>
      </c>
      <c r="E71" s="43">
        <v>6524</v>
      </c>
      <c r="F71" s="43">
        <v>6524</v>
      </c>
      <c r="H71" s="40" t="str">
        <f t="shared" si="3"/>
        <v>10</v>
      </c>
      <c r="I71" s="40" t="str">
        <f t="shared" si="3"/>
        <v>02</v>
      </c>
      <c r="J71" s="40" t="str">
        <f t="shared" si="3"/>
        <v>04</v>
      </c>
      <c r="K71" s="44" t="str">
        <f t="shared" si="4"/>
        <v xml:space="preserve"> 영업판매</v>
      </c>
      <c r="L71" s="44" t="str">
        <f t="shared" si="4"/>
        <v xml:space="preserve"> 부동산</v>
      </c>
      <c r="M71" s="44" t="str">
        <f t="shared" si="4"/>
        <v xml:space="preserve"> 감정평가</v>
      </c>
    </row>
    <row r="72" spans="1:13">
      <c r="A72" s="86" t="str">
        <f t="shared" si="5"/>
        <v>100301</v>
      </c>
      <c r="B72" s="41" t="s">
        <v>188</v>
      </c>
      <c r="C72" s="42" t="s">
        <v>196</v>
      </c>
      <c r="D72" s="42" t="s">
        <v>197</v>
      </c>
      <c r="E72" s="43">
        <v>6904</v>
      </c>
      <c r="F72" s="43">
        <v>6904</v>
      </c>
      <c r="H72" s="40" t="str">
        <f t="shared" si="3"/>
        <v>10</v>
      </c>
      <c r="I72" s="40" t="str">
        <f t="shared" si="3"/>
        <v>03</v>
      </c>
      <c r="J72" s="40" t="str">
        <f t="shared" si="3"/>
        <v>01</v>
      </c>
      <c r="K72" s="44" t="str">
        <f t="shared" si="4"/>
        <v xml:space="preserve"> 영업판매</v>
      </c>
      <c r="L72" s="44" t="str">
        <f t="shared" si="4"/>
        <v xml:space="preserve"> 판매</v>
      </c>
      <c r="M72" s="44" t="str">
        <f t="shared" si="4"/>
        <v xml:space="preserve"> e-비지니스</v>
      </c>
    </row>
    <row r="73" spans="1:13">
      <c r="A73" s="86" t="str">
        <f t="shared" si="5"/>
        <v>100302</v>
      </c>
      <c r="B73" s="41" t="s">
        <v>188</v>
      </c>
      <c r="C73" s="42" t="s">
        <v>196</v>
      </c>
      <c r="D73" s="42" t="s">
        <v>198</v>
      </c>
      <c r="E73" s="43">
        <v>6767</v>
      </c>
      <c r="F73" s="43">
        <v>6767</v>
      </c>
      <c r="H73" s="40" t="str">
        <f t="shared" si="3"/>
        <v>10</v>
      </c>
      <c r="I73" s="40" t="str">
        <f t="shared" si="3"/>
        <v>03</v>
      </c>
      <c r="J73" s="40" t="str">
        <f t="shared" si="3"/>
        <v>02</v>
      </c>
      <c r="K73" s="44" t="str">
        <f t="shared" si="4"/>
        <v xml:space="preserve"> 영업판매</v>
      </c>
      <c r="L73" s="44" t="str">
        <f t="shared" si="4"/>
        <v xml:space="preserve"> 판매</v>
      </c>
      <c r="M73" s="44" t="str">
        <f t="shared" si="4"/>
        <v xml:space="preserve"> 일반판매</v>
      </c>
    </row>
    <row r="74" spans="1:13">
      <c r="A74" s="86" t="str">
        <f t="shared" si="5"/>
        <v>100303</v>
      </c>
      <c r="B74" s="41" t="s">
        <v>188</v>
      </c>
      <c r="C74" s="42" t="s">
        <v>196</v>
      </c>
      <c r="D74" s="42" t="s">
        <v>199</v>
      </c>
      <c r="E74" s="43">
        <v>6836</v>
      </c>
      <c r="F74" s="43">
        <v>6836</v>
      </c>
      <c r="H74" s="40" t="str">
        <f t="shared" si="3"/>
        <v>10</v>
      </c>
      <c r="I74" s="40" t="str">
        <f t="shared" si="3"/>
        <v>03</v>
      </c>
      <c r="J74" s="40" t="str">
        <f t="shared" si="3"/>
        <v>03</v>
      </c>
      <c r="K74" s="44" t="str">
        <f t="shared" si="4"/>
        <v xml:space="preserve"> 영업판매</v>
      </c>
      <c r="L74" s="44" t="str">
        <f t="shared" si="4"/>
        <v xml:space="preserve"> 판매</v>
      </c>
      <c r="M74" s="44" t="str">
        <f t="shared" si="4"/>
        <v xml:space="preserve"> 상품중개⋅경매</v>
      </c>
    </row>
    <row r="75" spans="1:13">
      <c r="A75" s="86" t="str">
        <f t="shared" si="5"/>
        <v>110101</v>
      </c>
      <c r="B75" s="41" t="s">
        <v>200</v>
      </c>
      <c r="C75" s="42" t="s">
        <v>201</v>
      </c>
      <c r="D75" s="42" t="s">
        <v>202</v>
      </c>
      <c r="E75" s="43">
        <v>6098</v>
      </c>
      <c r="F75" s="43">
        <v>6098</v>
      </c>
      <c r="H75" s="40" t="str">
        <f t="shared" si="3"/>
        <v>11</v>
      </c>
      <c r="I75" s="40" t="str">
        <f t="shared" si="3"/>
        <v>01</v>
      </c>
      <c r="J75" s="40" t="str">
        <f t="shared" si="3"/>
        <v>01</v>
      </c>
      <c r="K75" s="44" t="str">
        <f t="shared" si="4"/>
        <v xml:space="preserve"> 경비･청소</v>
      </c>
      <c r="L75" s="44" t="str">
        <f t="shared" si="4"/>
        <v xml:space="preserve"> 경비</v>
      </c>
      <c r="M75" s="44" t="str">
        <f t="shared" si="4"/>
        <v xml:space="preserve"> 경비･경호</v>
      </c>
    </row>
    <row r="76" spans="1:13">
      <c r="A76" s="86" t="str">
        <f t="shared" si="5"/>
        <v>110201</v>
      </c>
      <c r="B76" s="41" t="s">
        <v>200</v>
      </c>
      <c r="C76" s="42" t="s">
        <v>203</v>
      </c>
      <c r="D76" s="42" t="s">
        <v>204</v>
      </c>
      <c r="E76" s="43">
        <v>6494</v>
      </c>
      <c r="F76" s="43">
        <v>6494</v>
      </c>
      <c r="H76" s="40" t="str">
        <f t="shared" si="3"/>
        <v>11</v>
      </c>
      <c r="I76" s="40" t="str">
        <f t="shared" si="3"/>
        <v>02</v>
      </c>
      <c r="J76" s="40" t="str">
        <f t="shared" si="3"/>
        <v>01</v>
      </c>
      <c r="K76" s="44" t="str">
        <f t="shared" si="4"/>
        <v xml:space="preserve"> 경비･청소</v>
      </c>
      <c r="L76" s="44" t="str">
        <f t="shared" si="4"/>
        <v xml:space="preserve"> 청소･세탁</v>
      </c>
      <c r="M76" s="44" t="str">
        <f t="shared" si="4"/>
        <v xml:space="preserve"> 청소</v>
      </c>
    </row>
    <row r="77" spans="1:13">
      <c r="A77" s="86" t="str">
        <f t="shared" si="5"/>
        <v>110202</v>
      </c>
      <c r="B77" s="41" t="s">
        <v>200</v>
      </c>
      <c r="C77" s="42" t="s">
        <v>203</v>
      </c>
      <c r="D77" s="42" t="s">
        <v>205</v>
      </c>
      <c r="E77" s="43">
        <v>6390</v>
      </c>
      <c r="F77" s="43">
        <v>6390</v>
      </c>
      <c r="H77" s="40" t="str">
        <f t="shared" si="3"/>
        <v>11</v>
      </c>
      <c r="I77" s="40" t="str">
        <f t="shared" si="3"/>
        <v>02</v>
      </c>
      <c r="J77" s="40" t="str">
        <f t="shared" si="3"/>
        <v>02</v>
      </c>
      <c r="K77" s="44" t="str">
        <f t="shared" si="4"/>
        <v xml:space="preserve"> 경비･청소</v>
      </c>
      <c r="L77" s="44" t="str">
        <f t="shared" si="4"/>
        <v xml:space="preserve"> 청소･세탁</v>
      </c>
      <c r="M77" s="44" t="str">
        <f t="shared" si="4"/>
        <v xml:space="preserve"> 세탁</v>
      </c>
    </row>
    <row r="78" spans="1:13">
      <c r="A78" s="86" t="str">
        <f t="shared" si="5"/>
        <v>120101</v>
      </c>
      <c r="B78" s="41" t="s">
        <v>206</v>
      </c>
      <c r="C78" s="42" t="s">
        <v>207</v>
      </c>
      <c r="D78" s="42" t="s">
        <v>208</v>
      </c>
      <c r="E78" s="43">
        <v>6468</v>
      </c>
      <c r="F78" s="43">
        <v>6468</v>
      </c>
      <c r="H78" s="40" t="str">
        <f t="shared" si="3"/>
        <v>12</v>
      </c>
      <c r="I78" s="40" t="str">
        <f t="shared" si="3"/>
        <v>01</v>
      </c>
      <c r="J78" s="40" t="str">
        <f t="shared" si="3"/>
        <v>01</v>
      </c>
      <c r="K78" s="44" t="str">
        <f t="shared" si="4"/>
        <v xml:space="preserve"> 이용･숙박･여행･오락･스포츠</v>
      </c>
      <c r="L78" s="44" t="str">
        <f t="shared" si="4"/>
        <v xml:space="preserve"> 이･미용</v>
      </c>
      <c r="M78" s="44" t="str">
        <f t="shared" si="4"/>
        <v xml:space="preserve"> 이･미용서비스</v>
      </c>
    </row>
    <row r="79" spans="1:13">
      <c r="A79" s="86" t="str">
        <f t="shared" si="5"/>
        <v>120201</v>
      </c>
      <c r="B79" s="41" t="s">
        <v>206</v>
      </c>
      <c r="C79" s="42" t="s">
        <v>209</v>
      </c>
      <c r="D79" s="42" t="s">
        <v>210</v>
      </c>
      <c r="E79" s="43">
        <v>6593</v>
      </c>
      <c r="F79" s="43">
        <v>6593</v>
      </c>
      <c r="H79" s="40" t="str">
        <f t="shared" si="3"/>
        <v>12</v>
      </c>
      <c r="I79" s="40" t="str">
        <f t="shared" si="3"/>
        <v>02</v>
      </c>
      <c r="J79" s="40" t="str">
        <f t="shared" si="3"/>
        <v>01</v>
      </c>
      <c r="K79" s="44" t="str">
        <f t="shared" si="4"/>
        <v xml:space="preserve"> 이용･숙박･여행･오락･스포츠</v>
      </c>
      <c r="L79" s="44" t="str">
        <f t="shared" si="4"/>
        <v xml:space="preserve"> 결혼･장례</v>
      </c>
      <c r="M79" s="44" t="str">
        <f t="shared" si="4"/>
        <v xml:space="preserve"> 결혼서비스</v>
      </c>
    </row>
    <row r="80" spans="1:13">
      <c r="A80" s="86" t="str">
        <f t="shared" si="5"/>
        <v>120202</v>
      </c>
      <c r="B80" s="41" t="s">
        <v>206</v>
      </c>
      <c r="C80" s="42" t="s">
        <v>209</v>
      </c>
      <c r="D80" s="42" t="s">
        <v>211</v>
      </c>
      <c r="E80" s="43">
        <v>6235</v>
      </c>
      <c r="F80" s="43">
        <v>6235</v>
      </c>
      <c r="H80" s="40" t="str">
        <f t="shared" si="3"/>
        <v>12</v>
      </c>
      <c r="I80" s="40" t="str">
        <f t="shared" si="3"/>
        <v>02</v>
      </c>
      <c r="J80" s="40" t="str">
        <f t="shared" si="3"/>
        <v>02</v>
      </c>
      <c r="K80" s="44" t="str">
        <f t="shared" si="4"/>
        <v xml:space="preserve"> 이용･숙박･여행･오락･스포츠</v>
      </c>
      <c r="L80" s="44" t="str">
        <f t="shared" si="4"/>
        <v xml:space="preserve"> 결혼･장례</v>
      </c>
      <c r="M80" s="44" t="str">
        <f t="shared" si="4"/>
        <v xml:space="preserve"> 장례서비스</v>
      </c>
    </row>
    <row r="81" spans="1:13">
      <c r="A81" s="86" t="str">
        <f t="shared" si="5"/>
        <v>120301</v>
      </c>
      <c r="B81" s="41" t="s">
        <v>206</v>
      </c>
      <c r="C81" s="42" t="s">
        <v>212</v>
      </c>
      <c r="D81" s="42" t="s">
        <v>213</v>
      </c>
      <c r="E81" s="43">
        <v>6501</v>
      </c>
      <c r="F81" s="43">
        <v>6501</v>
      </c>
      <c r="H81" s="40" t="str">
        <f t="shared" si="3"/>
        <v>12</v>
      </c>
      <c r="I81" s="40" t="str">
        <f t="shared" si="3"/>
        <v>03</v>
      </c>
      <c r="J81" s="40" t="str">
        <f t="shared" si="3"/>
        <v>01</v>
      </c>
      <c r="K81" s="44" t="str">
        <f t="shared" si="4"/>
        <v xml:space="preserve"> 이용･숙박･여행･오락･스포츠</v>
      </c>
      <c r="L81" s="44" t="str">
        <f t="shared" si="4"/>
        <v xml:space="preserve"> 관광･레저</v>
      </c>
      <c r="M81" s="44" t="str">
        <f t="shared" si="4"/>
        <v xml:space="preserve"> 여행서비스</v>
      </c>
    </row>
    <row r="82" spans="1:13">
      <c r="A82" s="86" t="str">
        <f t="shared" si="5"/>
        <v>120302</v>
      </c>
      <c r="B82" s="41" t="s">
        <v>206</v>
      </c>
      <c r="C82" s="42" t="s">
        <v>212</v>
      </c>
      <c r="D82" s="42" t="s">
        <v>214</v>
      </c>
      <c r="E82" s="43">
        <v>7882</v>
      </c>
      <c r="F82" s="43">
        <v>7882</v>
      </c>
      <c r="H82" s="40" t="str">
        <f t="shared" si="3"/>
        <v>12</v>
      </c>
      <c r="I82" s="40" t="str">
        <f t="shared" si="3"/>
        <v>03</v>
      </c>
      <c r="J82" s="40" t="str">
        <f t="shared" si="3"/>
        <v>02</v>
      </c>
      <c r="K82" s="44" t="str">
        <f t="shared" si="4"/>
        <v xml:space="preserve"> 이용･숙박･여행･오락･스포츠</v>
      </c>
      <c r="L82" s="44" t="str">
        <f t="shared" si="4"/>
        <v xml:space="preserve"> 관광･레저</v>
      </c>
      <c r="M82" s="44" t="str">
        <f t="shared" si="4"/>
        <v xml:space="preserve"> 숙박서비스</v>
      </c>
    </row>
    <row r="83" spans="1:13">
      <c r="A83" s="86" t="str">
        <f t="shared" si="5"/>
        <v>120303</v>
      </c>
      <c r="B83" s="41" t="s">
        <v>206</v>
      </c>
      <c r="C83" s="42" t="s">
        <v>212</v>
      </c>
      <c r="D83" s="42" t="s">
        <v>215</v>
      </c>
      <c r="E83" s="43">
        <v>6447</v>
      </c>
      <c r="F83" s="43">
        <v>6447</v>
      </c>
      <c r="H83" s="40" t="str">
        <f t="shared" si="3"/>
        <v>12</v>
      </c>
      <c r="I83" s="40" t="str">
        <f t="shared" si="3"/>
        <v>03</v>
      </c>
      <c r="J83" s="40" t="str">
        <f t="shared" si="3"/>
        <v>03</v>
      </c>
      <c r="K83" s="44" t="str">
        <f t="shared" si="4"/>
        <v xml:space="preserve"> 이용･숙박･여행･오락･스포츠</v>
      </c>
      <c r="L83" s="44" t="str">
        <f t="shared" si="4"/>
        <v xml:space="preserve"> 관광･레저</v>
      </c>
      <c r="M83" s="44" t="str">
        <f t="shared" si="4"/>
        <v xml:space="preserve"> 컨벤션</v>
      </c>
    </row>
    <row r="84" spans="1:13">
      <c r="A84" s="86" t="str">
        <f t="shared" si="5"/>
        <v>120304</v>
      </c>
      <c r="B84" s="41" t="s">
        <v>206</v>
      </c>
      <c r="C84" s="42" t="s">
        <v>212</v>
      </c>
      <c r="D84" s="42" t="s">
        <v>216</v>
      </c>
      <c r="E84" s="43">
        <v>6200</v>
      </c>
      <c r="F84" s="43">
        <v>6200</v>
      </c>
      <c r="H84" s="40" t="str">
        <f t="shared" si="3"/>
        <v>12</v>
      </c>
      <c r="I84" s="40" t="str">
        <f t="shared" si="3"/>
        <v>03</v>
      </c>
      <c r="J84" s="40" t="str">
        <f t="shared" si="3"/>
        <v>04</v>
      </c>
      <c r="K84" s="44" t="str">
        <f t="shared" si="4"/>
        <v xml:space="preserve"> 이용･숙박･여행･오락･스포츠</v>
      </c>
      <c r="L84" s="44" t="str">
        <f t="shared" si="4"/>
        <v xml:space="preserve"> 관광･레저</v>
      </c>
      <c r="M84" s="44" t="str">
        <f t="shared" si="4"/>
        <v xml:space="preserve"> 관광레저서비스</v>
      </c>
    </row>
    <row r="85" spans="1:13">
      <c r="A85" s="86" t="str">
        <f t="shared" si="5"/>
        <v>120401</v>
      </c>
      <c r="B85" s="41" t="s">
        <v>206</v>
      </c>
      <c r="C85" s="42" t="s">
        <v>217</v>
      </c>
      <c r="D85" s="42" t="s">
        <v>218</v>
      </c>
      <c r="E85" s="43">
        <v>6595</v>
      </c>
      <c r="F85" s="43">
        <v>6595</v>
      </c>
      <c r="H85" s="40" t="str">
        <f t="shared" si="3"/>
        <v>12</v>
      </c>
      <c r="I85" s="40" t="str">
        <f t="shared" si="3"/>
        <v>04</v>
      </c>
      <c r="J85" s="40" t="str">
        <f t="shared" si="3"/>
        <v>01</v>
      </c>
      <c r="K85" s="44" t="str">
        <f t="shared" si="4"/>
        <v xml:space="preserve"> 이용･숙박･여행･오락･스포츠</v>
      </c>
      <c r="L85" s="44" t="str">
        <f t="shared" si="4"/>
        <v xml:space="preserve"> 스포츠</v>
      </c>
      <c r="M85" s="44" t="str">
        <f t="shared" si="4"/>
        <v xml:space="preserve"> 스포츠용품</v>
      </c>
    </row>
    <row r="86" spans="1:13">
      <c r="A86" s="86" t="str">
        <f t="shared" si="5"/>
        <v>120402</v>
      </c>
      <c r="B86" s="41" t="s">
        <v>206</v>
      </c>
      <c r="C86" s="42" t="s">
        <v>217</v>
      </c>
      <c r="D86" s="42" t="s">
        <v>219</v>
      </c>
      <c r="E86" s="43">
        <v>6528</v>
      </c>
      <c r="F86" s="43">
        <v>6528</v>
      </c>
      <c r="H86" s="40" t="str">
        <f t="shared" si="3"/>
        <v>12</v>
      </c>
      <c r="I86" s="40" t="str">
        <f t="shared" si="3"/>
        <v>04</v>
      </c>
      <c r="J86" s="40" t="str">
        <f t="shared" si="3"/>
        <v>02</v>
      </c>
      <c r="K86" s="44" t="str">
        <f t="shared" si="4"/>
        <v xml:space="preserve"> 이용･숙박･여행･오락･스포츠</v>
      </c>
      <c r="L86" s="44" t="str">
        <f t="shared" si="4"/>
        <v xml:space="preserve"> 스포츠</v>
      </c>
      <c r="M86" s="44" t="str">
        <f t="shared" si="4"/>
        <v xml:space="preserve"> 스포츠시설</v>
      </c>
    </row>
    <row r="87" spans="1:13">
      <c r="A87" s="86" t="str">
        <f t="shared" si="5"/>
        <v>120403</v>
      </c>
      <c r="B87" s="41" t="s">
        <v>206</v>
      </c>
      <c r="C87" s="42" t="s">
        <v>217</v>
      </c>
      <c r="D87" s="42" t="s">
        <v>220</v>
      </c>
      <c r="E87" s="43">
        <v>6499</v>
      </c>
      <c r="F87" s="43">
        <v>6499</v>
      </c>
      <c r="H87" s="40" t="str">
        <f t="shared" si="3"/>
        <v>12</v>
      </c>
      <c r="I87" s="40" t="str">
        <f t="shared" si="3"/>
        <v>04</v>
      </c>
      <c r="J87" s="40" t="str">
        <f t="shared" si="3"/>
        <v>03</v>
      </c>
      <c r="K87" s="44" t="str">
        <f t="shared" si="4"/>
        <v xml:space="preserve"> 이용･숙박･여행･오락･스포츠</v>
      </c>
      <c r="L87" s="44" t="str">
        <f t="shared" si="4"/>
        <v xml:space="preserve"> 스포츠</v>
      </c>
      <c r="M87" s="44" t="str">
        <f t="shared" si="4"/>
        <v xml:space="preserve"> 스포츠경기･지도</v>
      </c>
    </row>
    <row r="88" spans="1:13">
      <c r="A88" s="86" t="str">
        <f t="shared" si="5"/>
        <v>120404</v>
      </c>
      <c r="B88" s="41" t="s">
        <v>206</v>
      </c>
      <c r="C88" s="42" t="s">
        <v>217</v>
      </c>
      <c r="D88" s="42" t="s">
        <v>221</v>
      </c>
      <c r="E88" s="43">
        <v>6538</v>
      </c>
      <c r="F88" s="43">
        <v>6538</v>
      </c>
      <c r="H88" s="40" t="str">
        <f t="shared" si="3"/>
        <v>12</v>
      </c>
      <c r="I88" s="40" t="str">
        <f t="shared" si="3"/>
        <v>04</v>
      </c>
      <c r="J88" s="40" t="str">
        <f t="shared" si="3"/>
        <v>04</v>
      </c>
      <c r="K88" s="44" t="str">
        <f t="shared" si="4"/>
        <v xml:space="preserve"> 이용･숙박･여행･오락･스포츠</v>
      </c>
      <c r="L88" s="44" t="str">
        <f t="shared" si="4"/>
        <v xml:space="preserve"> 스포츠</v>
      </c>
      <c r="M88" s="44" t="str">
        <f t="shared" si="4"/>
        <v xml:space="preserve"> 스포츠마케팅</v>
      </c>
    </row>
    <row r="89" spans="1:13">
      <c r="A89" s="86" t="str">
        <f t="shared" si="5"/>
        <v>120405</v>
      </c>
      <c r="B89" s="41" t="s">
        <v>206</v>
      </c>
      <c r="C89" s="42" t="s">
        <v>217</v>
      </c>
      <c r="D89" s="42" t="s">
        <v>222</v>
      </c>
      <c r="E89" s="43">
        <v>6580</v>
      </c>
      <c r="F89" s="43">
        <v>6580</v>
      </c>
      <c r="H89" s="40" t="str">
        <f t="shared" si="3"/>
        <v>12</v>
      </c>
      <c r="I89" s="40" t="str">
        <f t="shared" si="3"/>
        <v>04</v>
      </c>
      <c r="J89" s="40" t="str">
        <f t="shared" si="3"/>
        <v>05</v>
      </c>
      <c r="K89" s="44" t="str">
        <f t="shared" si="4"/>
        <v xml:space="preserve"> 이용･숙박･여행･오락･스포츠</v>
      </c>
      <c r="L89" s="44" t="str">
        <f t="shared" si="4"/>
        <v xml:space="preserve"> 스포츠</v>
      </c>
      <c r="M89" s="44" t="str">
        <f t="shared" si="4"/>
        <v xml:space="preserve"> 레크리에이션</v>
      </c>
    </row>
    <row r="90" spans="1:13">
      <c r="A90" s="86" t="str">
        <f t="shared" si="5"/>
        <v>130101</v>
      </c>
      <c r="B90" s="41" t="s">
        <v>223</v>
      </c>
      <c r="C90" s="42" t="s">
        <v>224</v>
      </c>
      <c r="D90" s="42" t="s">
        <v>225</v>
      </c>
      <c r="E90" s="43">
        <v>7595</v>
      </c>
      <c r="F90" s="43">
        <v>7595</v>
      </c>
      <c r="H90" s="40" t="str">
        <f t="shared" si="3"/>
        <v>13</v>
      </c>
      <c r="I90" s="40" t="str">
        <f t="shared" si="3"/>
        <v>01</v>
      </c>
      <c r="J90" s="40" t="str">
        <f t="shared" si="3"/>
        <v>01</v>
      </c>
      <c r="K90" s="44" t="str">
        <f t="shared" si="4"/>
        <v xml:space="preserve"> 음식서비스</v>
      </c>
      <c r="L90" s="44" t="str">
        <f t="shared" si="4"/>
        <v xml:space="preserve"> 식음료조리･서비스</v>
      </c>
      <c r="M90" s="44" t="str">
        <f t="shared" si="4"/>
        <v xml:space="preserve"> 음식조리</v>
      </c>
    </row>
    <row r="91" spans="1:13">
      <c r="A91" s="86" t="str">
        <f t="shared" si="5"/>
        <v>130102</v>
      </c>
      <c r="B91" s="41" t="s">
        <v>223</v>
      </c>
      <c r="C91" s="42" t="s">
        <v>224</v>
      </c>
      <c r="D91" s="42" t="s">
        <v>226</v>
      </c>
      <c r="E91" s="43">
        <v>7696</v>
      </c>
      <c r="F91" s="43">
        <v>7696</v>
      </c>
      <c r="H91" s="40" t="str">
        <f t="shared" si="3"/>
        <v>13</v>
      </c>
      <c r="I91" s="40" t="str">
        <f t="shared" si="3"/>
        <v>01</v>
      </c>
      <c r="J91" s="40" t="str">
        <f t="shared" si="3"/>
        <v>02</v>
      </c>
      <c r="K91" s="44" t="str">
        <f t="shared" si="4"/>
        <v xml:space="preserve"> 음식서비스</v>
      </c>
      <c r="L91" s="44" t="str">
        <f t="shared" si="4"/>
        <v xml:space="preserve"> 식음료조리･서비스</v>
      </c>
      <c r="M91" s="44" t="str">
        <f t="shared" si="4"/>
        <v xml:space="preserve"> 식음료서비스</v>
      </c>
    </row>
    <row r="92" spans="1:13">
      <c r="A92" s="86" t="str">
        <f t="shared" si="5"/>
        <v>130103</v>
      </c>
      <c r="B92" s="41" t="s">
        <v>223</v>
      </c>
      <c r="C92" s="42" t="s">
        <v>224</v>
      </c>
      <c r="D92" s="42" t="s">
        <v>227</v>
      </c>
      <c r="E92" s="43">
        <v>7618</v>
      </c>
      <c r="F92" s="43">
        <v>7618</v>
      </c>
      <c r="H92" s="40" t="str">
        <f t="shared" si="3"/>
        <v>13</v>
      </c>
      <c r="I92" s="40" t="str">
        <f t="shared" si="3"/>
        <v>01</v>
      </c>
      <c r="J92" s="40" t="str">
        <f t="shared" si="3"/>
        <v>03</v>
      </c>
      <c r="K92" s="44" t="str">
        <f t="shared" si="4"/>
        <v xml:space="preserve"> 음식서비스</v>
      </c>
      <c r="L92" s="44" t="str">
        <f t="shared" si="4"/>
        <v xml:space="preserve"> 식음료조리･서비스</v>
      </c>
      <c r="M92" s="44" t="str">
        <f t="shared" si="4"/>
        <v xml:space="preserve"> 외식경영</v>
      </c>
    </row>
    <row r="93" spans="1:13">
      <c r="A93" s="86" t="str">
        <f t="shared" si="5"/>
        <v>140101</v>
      </c>
      <c r="B93" s="41" t="s">
        <v>228</v>
      </c>
      <c r="C93" s="42" t="s">
        <v>229</v>
      </c>
      <c r="D93" s="42" t="s">
        <v>230</v>
      </c>
      <c r="E93" s="43">
        <v>7210</v>
      </c>
      <c r="F93" s="43">
        <v>7210</v>
      </c>
      <c r="H93" s="40" t="str">
        <f t="shared" si="3"/>
        <v>14</v>
      </c>
      <c r="I93" s="40" t="str">
        <f t="shared" si="3"/>
        <v>01</v>
      </c>
      <c r="J93" s="40" t="str">
        <f t="shared" si="3"/>
        <v>01</v>
      </c>
      <c r="K93" s="44" t="str">
        <f t="shared" si="4"/>
        <v xml:space="preserve"> 건설</v>
      </c>
      <c r="L93" s="44" t="str">
        <f t="shared" si="4"/>
        <v xml:space="preserve"> 건설공사관리</v>
      </c>
      <c r="M93" s="44" t="str">
        <f t="shared" si="4"/>
        <v xml:space="preserve"> 건설시공전관리</v>
      </c>
    </row>
    <row r="94" spans="1:13">
      <c r="A94" s="86" t="str">
        <f t="shared" si="5"/>
        <v>140102</v>
      </c>
      <c r="B94" s="41" t="s">
        <v>228</v>
      </c>
      <c r="C94" s="42" t="s">
        <v>229</v>
      </c>
      <c r="D94" s="42" t="s">
        <v>231</v>
      </c>
      <c r="E94" s="43">
        <v>7203</v>
      </c>
      <c r="F94" s="43">
        <v>7203</v>
      </c>
      <c r="H94" s="40" t="str">
        <f t="shared" ref="H94:J157" si="6">LEFT(B94,2)</f>
        <v>14</v>
      </c>
      <c r="I94" s="40" t="str">
        <f t="shared" si="6"/>
        <v>01</v>
      </c>
      <c r="J94" s="40" t="str">
        <f t="shared" si="6"/>
        <v>02</v>
      </c>
      <c r="K94" s="44" t="str">
        <f t="shared" ref="K94:M157" si="7">MID(B94,4,50)</f>
        <v xml:space="preserve"> 건설</v>
      </c>
      <c r="L94" s="44" t="str">
        <f t="shared" si="7"/>
        <v xml:space="preserve"> 건설공사관리</v>
      </c>
      <c r="M94" s="44" t="str">
        <f t="shared" si="7"/>
        <v xml:space="preserve"> 건설시공관리</v>
      </c>
    </row>
    <row r="95" spans="1:13">
      <c r="A95" s="86" t="str">
        <f t="shared" si="5"/>
        <v>140103</v>
      </c>
      <c r="B95" s="41" t="s">
        <v>228</v>
      </c>
      <c r="C95" s="42" t="s">
        <v>229</v>
      </c>
      <c r="D95" s="42" t="s">
        <v>232</v>
      </c>
      <c r="E95" s="43">
        <v>7346</v>
      </c>
      <c r="F95" s="43">
        <v>7346</v>
      </c>
      <c r="H95" s="40" t="str">
        <f t="shared" si="6"/>
        <v>14</v>
      </c>
      <c r="I95" s="40" t="str">
        <f t="shared" si="6"/>
        <v>01</v>
      </c>
      <c r="J95" s="40" t="str">
        <f t="shared" si="6"/>
        <v>03</v>
      </c>
      <c r="K95" s="44" t="str">
        <f t="shared" si="7"/>
        <v xml:space="preserve"> 건설</v>
      </c>
      <c r="L95" s="44" t="str">
        <f t="shared" si="7"/>
        <v xml:space="preserve"> 건설공사관리</v>
      </c>
      <c r="M95" s="44" t="str">
        <f t="shared" si="7"/>
        <v xml:space="preserve"> 건설시공후관리</v>
      </c>
    </row>
    <row r="96" spans="1:13">
      <c r="A96" s="86" t="str">
        <f t="shared" si="5"/>
        <v>140201</v>
      </c>
      <c r="B96" s="41" t="s">
        <v>228</v>
      </c>
      <c r="C96" s="42" t="s">
        <v>233</v>
      </c>
      <c r="D96" s="42" t="s">
        <v>234</v>
      </c>
      <c r="E96" s="43">
        <v>7529</v>
      </c>
      <c r="F96" s="43">
        <v>7529</v>
      </c>
      <c r="H96" s="40" t="str">
        <f t="shared" si="6"/>
        <v>14</v>
      </c>
      <c r="I96" s="40" t="str">
        <f t="shared" si="6"/>
        <v>02</v>
      </c>
      <c r="J96" s="40" t="str">
        <f t="shared" si="6"/>
        <v>01</v>
      </c>
      <c r="K96" s="44" t="str">
        <f t="shared" si="7"/>
        <v xml:space="preserve"> 건설</v>
      </c>
      <c r="L96" s="44" t="str">
        <f t="shared" si="7"/>
        <v xml:space="preserve"> 토목</v>
      </c>
      <c r="M96" s="44" t="str">
        <f t="shared" si="7"/>
        <v xml:space="preserve"> 토목설계･감리</v>
      </c>
    </row>
    <row r="97" spans="1:13">
      <c r="A97" s="86" t="str">
        <f t="shared" si="5"/>
        <v>140202</v>
      </c>
      <c r="B97" s="41" t="s">
        <v>228</v>
      </c>
      <c r="C97" s="42" t="s">
        <v>233</v>
      </c>
      <c r="D97" s="42" t="s">
        <v>235</v>
      </c>
      <c r="E97" s="43">
        <v>7587</v>
      </c>
      <c r="F97" s="43">
        <v>7587</v>
      </c>
      <c r="H97" s="40" t="str">
        <f t="shared" si="6"/>
        <v>14</v>
      </c>
      <c r="I97" s="40" t="str">
        <f t="shared" si="6"/>
        <v>02</v>
      </c>
      <c r="J97" s="40" t="str">
        <f t="shared" si="6"/>
        <v>02</v>
      </c>
      <c r="K97" s="44" t="str">
        <f t="shared" si="7"/>
        <v xml:space="preserve"> 건설</v>
      </c>
      <c r="L97" s="44" t="str">
        <f t="shared" si="7"/>
        <v xml:space="preserve"> 토목</v>
      </c>
      <c r="M97" s="44" t="str">
        <f t="shared" si="7"/>
        <v xml:space="preserve"> 토목시공</v>
      </c>
    </row>
    <row r="98" spans="1:13">
      <c r="A98" s="86" t="str">
        <f t="shared" si="5"/>
        <v>140203</v>
      </c>
      <c r="B98" s="41" t="s">
        <v>228</v>
      </c>
      <c r="C98" s="42" t="s">
        <v>233</v>
      </c>
      <c r="D98" s="42" t="s">
        <v>236</v>
      </c>
      <c r="E98" s="43">
        <v>6798</v>
      </c>
      <c r="F98" s="43">
        <v>6798</v>
      </c>
      <c r="H98" s="40" t="str">
        <f t="shared" si="6"/>
        <v>14</v>
      </c>
      <c r="I98" s="40" t="str">
        <f t="shared" si="6"/>
        <v>02</v>
      </c>
      <c r="J98" s="40" t="str">
        <f t="shared" si="6"/>
        <v>03</v>
      </c>
      <c r="K98" s="44" t="str">
        <f t="shared" si="7"/>
        <v xml:space="preserve"> 건설</v>
      </c>
      <c r="L98" s="44" t="str">
        <f t="shared" si="7"/>
        <v xml:space="preserve"> 토목</v>
      </c>
      <c r="M98" s="44" t="str">
        <f t="shared" si="7"/>
        <v xml:space="preserve"> 측량･지리정보개발</v>
      </c>
    </row>
    <row r="99" spans="1:13">
      <c r="A99" s="86" t="str">
        <f t="shared" si="5"/>
        <v>140301</v>
      </c>
      <c r="B99" s="41" t="s">
        <v>228</v>
      </c>
      <c r="C99" s="42" t="s">
        <v>237</v>
      </c>
      <c r="D99" s="42" t="s">
        <v>238</v>
      </c>
      <c r="E99" s="43">
        <v>6545</v>
      </c>
      <c r="F99" s="43">
        <v>6545</v>
      </c>
      <c r="H99" s="40" t="str">
        <f t="shared" si="6"/>
        <v>14</v>
      </c>
      <c r="I99" s="40" t="str">
        <f t="shared" si="6"/>
        <v>03</v>
      </c>
      <c r="J99" s="40" t="str">
        <f t="shared" si="6"/>
        <v>01</v>
      </c>
      <c r="K99" s="44" t="str">
        <f t="shared" si="7"/>
        <v xml:space="preserve"> 건설</v>
      </c>
      <c r="L99" s="44" t="str">
        <f t="shared" si="7"/>
        <v xml:space="preserve"> 건축</v>
      </c>
      <c r="M99" s="44" t="str">
        <f t="shared" si="7"/>
        <v xml:space="preserve"> 건축설계･감리</v>
      </c>
    </row>
    <row r="100" spans="1:13">
      <c r="A100" s="86" t="str">
        <f t="shared" si="5"/>
        <v>140302</v>
      </c>
      <c r="B100" s="41" t="s">
        <v>228</v>
      </c>
      <c r="C100" s="42" t="s">
        <v>237</v>
      </c>
      <c r="D100" s="42" t="s">
        <v>239</v>
      </c>
      <c r="E100" s="43">
        <v>6330</v>
      </c>
      <c r="F100" s="43">
        <v>6330</v>
      </c>
      <c r="H100" s="40" t="str">
        <f t="shared" si="6"/>
        <v>14</v>
      </c>
      <c r="I100" s="40" t="str">
        <f t="shared" si="6"/>
        <v>03</v>
      </c>
      <c r="J100" s="40" t="str">
        <f t="shared" si="6"/>
        <v>02</v>
      </c>
      <c r="K100" s="44" t="str">
        <f t="shared" si="7"/>
        <v xml:space="preserve"> 건설</v>
      </c>
      <c r="L100" s="44" t="str">
        <f t="shared" si="7"/>
        <v xml:space="preserve"> 건축</v>
      </c>
      <c r="M100" s="44" t="str">
        <f t="shared" si="7"/>
        <v xml:space="preserve"> 건축시공</v>
      </c>
    </row>
    <row r="101" spans="1:13">
      <c r="A101" s="86" t="str">
        <f t="shared" si="5"/>
        <v>140303</v>
      </c>
      <c r="B101" s="45" t="s">
        <v>228</v>
      </c>
      <c r="C101" s="46" t="s">
        <v>237</v>
      </c>
      <c r="D101" s="46" t="s">
        <v>240</v>
      </c>
      <c r="E101" s="43">
        <v>6318</v>
      </c>
      <c r="F101" s="43">
        <v>6318</v>
      </c>
      <c r="G101" s="47"/>
      <c r="H101" s="40" t="str">
        <f t="shared" si="6"/>
        <v>14</v>
      </c>
      <c r="I101" s="40" t="str">
        <f t="shared" si="6"/>
        <v>03</v>
      </c>
      <c r="J101" s="40" t="str">
        <f t="shared" si="6"/>
        <v>03</v>
      </c>
      <c r="K101" s="44" t="str">
        <f t="shared" si="7"/>
        <v xml:space="preserve"> 건설</v>
      </c>
      <c r="L101" s="44" t="str">
        <f t="shared" si="7"/>
        <v xml:space="preserve"> 건축</v>
      </c>
      <c r="M101" s="44" t="str">
        <f t="shared" si="7"/>
        <v xml:space="preserve"> 건축설비설계･시공</v>
      </c>
    </row>
    <row r="102" spans="1:13">
      <c r="A102" s="86" t="str">
        <f t="shared" si="5"/>
        <v>140401</v>
      </c>
      <c r="B102" s="41" t="s">
        <v>228</v>
      </c>
      <c r="C102" s="42" t="s">
        <v>241</v>
      </c>
      <c r="D102" s="42" t="s">
        <v>242</v>
      </c>
      <c r="E102" s="43">
        <v>6454</v>
      </c>
      <c r="F102" s="43">
        <v>6454</v>
      </c>
      <c r="H102" s="40" t="str">
        <f t="shared" si="6"/>
        <v>14</v>
      </c>
      <c r="I102" s="40" t="str">
        <f t="shared" si="6"/>
        <v>04</v>
      </c>
      <c r="J102" s="40" t="str">
        <f t="shared" si="6"/>
        <v>01</v>
      </c>
      <c r="K102" s="44" t="str">
        <f t="shared" si="7"/>
        <v xml:space="preserve"> 건설</v>
      </c>
      <c r="L102" s="44" t="str">
        <f t="shared" si="7"/>
        <v xml:space="preserve"> 플랜트</v>
      </c>
      <c r="M102" s="44" t="str">
        <f t="shared" si="7"/>
        <v xml:space="preserve"> 플랜트설계･감리</v>
      </c>
    </row>
    <row r="103" spans="1:13">
      <c r="A103" s="86" t="str">
        <f t="shared" si="5"/>
        <v>140402</v>
      </c>
      <c r="B103" s="41" t="s">
        <v>228</v>
      </c>
      <c r="C103" s="42" t="s">
        <v>241</v>
      </c>
      <c r="D103" s="42" t="s">
        <v>243</v>
      </c>
      <c r="E103" s="43">
        <v>6128</v>
      </c>
      <c r="F103" s="43">
        <v>6128</v>
      </c>
      <c r="H103" s="40" t="str">
        <f t="shared" si="6"/>
        <v>14</v>
      </c>
      <c r="I103" s="40" t="str">
        <f t="shared" si="6"/>
        <v>04</v>
      </c>
      <c r="J103" s="40" t="str">
        <f t="shared" si="6"/>
        <v>02</v>
      </c>
      <c r="K103" s="44" t="str">
        <f t="shared" si="7"/>
        <v xml:space="preserve"> 건설</v>
      </c>
      <c r="L103" s="44" t="str">
        <f t="shared" si="7"/>
        <v xml:space="preserve"> 플랜트</v>
      </c>
      <c r="M103" s="44" t="str">
        <f t="shared" si="7"/>
        <v xml:space="preserve"> 플랜트시공</v>
      </c>
    </row>
    <row r="104" spans="1:13">
      <c r="A104" s="86" t="str">
        <f t="shared" si="5"/>
        <v>140403</v>
      </c>
      <c r="B104" s="41" t="s">
        <v>228</v>
      </c>
      <c r="C104" s="42" t="s">
        <v>241</v>
      </c>
      <c r="D104" s="42" t="s">
        <v>244</v>
      </c>
      <c r="E104" s="43">
        <v>6291</v>
      </c>
      <c r="F104" s="43">
        <v>6291</v>
      </c>
      <c r="H104" s="40" t="str">
        <f t="shared" si="6"/>
        <v>14</v>
      </c>
      <c r="I104" s="40" t="str">
        <f t="shared" si="6"/>
        <v>04</v>
      </c>
      <c r="J104" s="40" t="str">
        <f t="shared" si="6"/>
        <v>03</v>
      </c>
      <c r="K104" s="44" t="str">
        <f t="shared" si="7"/>
        <v xml:space="preserve"> 건설</v>
      </c>
      <c r="L104" s="44" t="str">
        <f t="shared" si="7"/>
        <v xml:space="preserve"> 플랜트</v>
      </c>
      <c r="M104" s="44" t="str">
        <f t="shared" si="7"/>
        <v xml:space="preserve"> 플랜트사업관리</v>
      </c>
    </row>
    <row r="105" spans="1:13">
      <c r="A105" s="86" t="str">
        <f t="shared" si="5"/>
        <v>140501</v>
      </c>
      <c r="B105" s="41" t="s">
        <v>228</v>
      </c>
      <c r="C105" s="42" t="s">
        <v>245</v>
      </c>
      <c r="D105" s="42" t="s">
        <v>246</v>
      </c>
      <c r="E105" s="43">
        <v>6787</v>
      </c>
      <c r="F105" s="43">
        <v>6787</v>
      </c>
      <c r="H105" s="40" t="str">
        <f t="shared" si="6"/>
        <v>14</v>
      </c>
      <c r="I105" s="40" t="str">
        <f t="shared" si="6"/>
        <v>05</v>
      </c>
      <c r="J105" s="40" t="str">
        <f t="shared" si="6"/>
        <v>01</v>
      </c>
      <c r="K105" s="44" t="str">
        <f t="shared" si="7"/>
        <v xml:space="preserve"> 건설</v>
      </c>
      <c r="L105" s="44" t="str">
        <f t="shared" si="7"/>
        <v xml:space="preserve"> 조경</v>
      </c>
      <c r="M105" s="44" t="str">
        <f t="shared" si="7"/>
        <v xml:space="preserve"> 조경</v>
      </c>
    </row>
    <row r="106" spans="1:13">
      <c r="A106" s="86" t="str">
        <f t="shared" si="5"/>
        <v>140601</v>
      </c>
      <c r="B106" s="41" t="s">
        <v>228</v>
      </c>
      <c r="C106" s="42" t="s">
        <v>247</v>
      </c>
      <c r="D106" s="42" t="s">
        <v>248</v>
      </c>
      <c r="E106" s="43">
        <v>6598</v>
      </c>
      <c r="F106" s="43">
        <v>6598</v>
      </c>
      <c r="H106" s="40" t="str">
        <f t="shared" si="6"/>
        <v>14</v>
      </c>
      <c r="I106" s="40" t="str">
        <f t="shared" si="6"/>
        <v>06</v>
      </c>
      <c r="J106" s="40" t="str">
        <f t="shared" si="6"/>
        <v>01</v>
      </c>
      <c r="K106" s="44" t="str">
        <f t="shared" si="7"/>
        <v xml:space="preserve"> 건설</v>
      </c>
      <c r="L106" s="44" t="str">
        <f t="shared" si="7"/>
        <v xml:space="preserve"> 도시･교통</v>
      </c>
      <c r="M106" s="44" t="str">
        <f t="shared" si="7"/>
        <v xml:space="preserve"> 국토･도시계획</v>
      </c>
    </row>
    <row r="107" spans="1:13">
      <c r="A107" s="86" t="str">
        <f t="shared" si="5"/>
        <v>140602</v>
      </c>
      <c r="B107" s="41" t="s">
        <v>228</v>
      </c>
      <c r="C107" s="42" t="s">
        <v>247</v>
      </c>
      <c r="D107" s="42" t="s">
        <v>249</v>
      </c>
      <c r="E107" s="43">
        <v>6598</v>
      </c>
      <c r="F107" s="43">
        <v>6598</v>
      </c>
      <c r="H107" s="40" t="str">
        <f t="shared" si="6"/>
        <v>14</v>
      </c>
      <c r="I107" s="40" t="str">
        <f t="shared" si="6"/>
        <v>06</v>
      </c>
      <c r="J107" s="40" t="str">
        <f t="shared" si="6"/>
        <v>02</v>
      </c>
      <c r="K107" s="44" t="str">
        <f t="shared" si="7"/>
        <v xml:space="preserve"> 건설</v>
      </c>
      <c r="L107" s="44" t="str">
        <f t="shared" si="7"/>
        <v xml:space="preserve"> 도시･교통</v>
      </c>
      <c r="M107" s="44" t="str">
        <f t="shared" si="7"/>
        <v xml:space="preserve"> 교통계획･설계</v>
      </c>
    </row>
    <row r="108" spans="1:13">
      <c r="A108" s="86" t="str">
        <f t="shared" si="5"/>
        <v>140603</v>
      </c>
      <c r="B108" s="41" t="s">
        <v>228</v>
      </c>
      <c r="C108" s="42" t="s">
        <v>247</v>
      </c>
      <c r="D108" s="42" t="s">
        <v>250</v>
      </c>
      <c r="E108" s="43">
        <v>6598</v>
      </c>
      <c r="F108" s="43">
        <v>6598</v>
      </c>
      <c r="H108" s="40" t="str">
        <f t="shared" si="6"/>
        <v>14</v>
      </c>
      <c r="I108" s="40" t="str">
        <f t="shared" si="6"/>
        <v>06</v>
      </c>
      <c r="J108" s="40" t="str">
        <f t="shared" si="6"/>
        <v>03</v>
      </c>
      <c r="K108" s="44" t="str">
        <f t="shared" si="7"/>
        <v xml:space="preserve"> 건설</v>
      </c>
      <c r="L108" s="44" t="str">
        <f t="shared" si="7"/>
        <v xml:space="preserve"> 도시･교통</v>
      </c>
      <c r="M108" s="44" t="str">
        <f t="shared" si="7"/>
        <v xml:space="preserve"> 주거서비스</v>
      </c>
    </row>
    <row r="109" spans="1:13">
      <c r="A109" s="86" t="str">
        <f t="shared" si="5"/>
        <v>140701</v>
      </c>
      <c r="B109" s="41" t="s">
        <v>228</v>
      </c>
      <c r="C109" s="42" t="s">
        <v>251</v>
      </c>
      <c r="D109" s="42" t="s">
        <v>252</v>
      </c>
      <c r="E109" s="43">
        <v>7252</v>
      </c>
      <c r="F109" s="43">
        <v>7252</v>
      </c>
      <c r="H109" s="40" t="str">
        <f t="shared" si="6"/>
        <v>14</v>
      </c>
      <c r="I109" s="40" t="str">
        <f t="shared" si="6"/>
        <v>07</v>
      </c>
      <c r="J109" s="40" t="str">
        <f t="shared" si="6"/>
        <v>01</v>
      </c>
      <c r="K109" s="44" t="str">
        <f t="shared" si="7"/>
        <v xml:space="preserve"> 건설</v>
      </c>
      <c r="L109" s="44" t="str">
        <f t="shared" si="7"/>
        <v xml:space="preserve"> 건설기계운전･정비</v>
      </c>
      <c r="M109" s="44" t="str">
        <f t="shared" si="7"/>
        <v xml:space="preserve"> 토공기계운전</v>
      </c>
    </row>
    <row r="110" spans="1:13">
      <c r="A110" s="86" t="str">
        <f t="shared" si="5"/>
        <v>140702</v>
      </c>
      <c r="B110" s="41" t="s">
        <v>228</v>
      </c>
      <c r="C110" s="42" t="s">
        <v>251</v>
      </c>
      <c r="D110" s="42" t="s">
        <v>253</v>
      </c>
      <c r="E110" s="43">
        <v>7155</v>
      </c>
      <c r="F110" s="43">
        <v>7155</v>
      </c>
      <c r="H110" s="40" t="str">
        <f t="shared" si="6"/>
        <v>14</v>
      </c>
      <c r="I110" s="40" t="str">
        <f t="shared" si="6"/>
        <v>07</v>
      </c>
      <c r="J110" s="40" t="str">
        <f t="shared" si="6"/>
        <v>02</v>
      </c>
      <c r="K110" s="44" t="str">
        <f t="shared" si="7"/>
        <v xml:space="preserve"> 건설</v>
      </c>
      <c r="L110" s="44" t="str">
        <f t="shared" si="7"/>
        <v xml:space="preserve"> 건설기계운전･정비</v>
      </c>
      <c r="M110" s="44" t="str">
        <f t="shared" si="7"/>
        <v xml:space="preserve"> 기초공건설기계운전</v>
      </c>
    </row>
    <row r="111" spans="1:13">
      <c r="A111" s="86" t="str">
        <f t="shared" si="5"/>
        <v>140703</v>
      </c>
      <c r="B111" s="41" t="s">
        <v>228</v>
      </c>
      <c r="C111" s="42" t="s">
        <v>251</v>
      </c>
      <c r="D111" s="42" t="s">
        <v>254</v>
      </c>
      <c r="E111" s="43">
        <v>7155</v>
      </c>
      <c r="F111" s="43">
        <v>7155</v>
      </c>
      <c r="H111" s="40" t="str">
        <f t="shared" si="6"/>
        <v>14</v>
      </c>
      <c r="I111" s="40" t="str">
        <f t="shared" si="6"/>
        <v>07</v>
      </c>
      <c r="J111" s="40" t="str">
        <f t="shared" si="6"/>
        <v>03</v>
      </c>
      <c r="K111" s="44" t="str">
        <f t="shared" si="7"/>
        <v xml:space="preserve"> 건설</v>
      </c>
      <c r="L111" s="44" t="str">
        <f t="shared" si="7"/>
        <v xml:space="preserve"> 건설기계운전･정비</v>
      </c>
      <c r="M111" s="44" t="str">
        <f t="shared" si="7"/>
        <v xml:space="preserve"> 콘크리트공기계운전</v>
      </c>
    </row>
    <row r="112" spans="1:13">
      <c r="A112" s="86" t="str">
        <f t="shared" si="5"/>
        <v>140704</v>
      </c>
      <c r="B112" s="41" t="s">
        <v>228</v>
      </c>
      <c r="C112" s="42" t="s">
        <v>251</v>
      </c>
      <c r="D112" s="42" t="s">
        <v>255</v>
      </c>
      <c r="E112" s="43">
        <v>7155</v>
      </c>
      <c r="F112" s="43">
        <v>7155</v>
      </c>
      <c r="H112" s="40" t="str">
        <f t="shared" si="6"/>
        <v>14</v>
      </c>
      <c r="I112" s="40" t="str">
        <f t="shared" si="6"/>
        <v>07</v>
      </c>
      <c r="J112" s="40" t="str">
        <f t="shared" si="6"/>
        <v>04</v>
      </c>
      <c r="K112" s="44" t="str">
        <f t="shared" si="7"/>
        <v xml:space="preserve"> 건설</v>
      </c>
      <c r="L112" s="44" t="str">
        <f t="shared" si="7"/>
        <v xml:space="preserve"> 건설기계운전･정비</v>
      </c>
      <c r="M112" s="44" t="str">
        <f t="shared" si="7"/>
        <v xml:space="preserve"> 적재기계운전</v>
      </c>
    </row>
    <row r="113" spans="1:13">
      <c r="A113" s="86" t="str">
        <f t="shared" si="5"/>
        <v>140705</v>
      </c>
      <c r="B113" s="41" t="s">
        <v>228</v>
      </c>
      <c r="C113" s="42" t="s">
        <v>251</v>
      </c>
      <c r="D113" s="42" t="s">
        <v>256</v>
      </c>
      <c r="E113" s="43">
        <v>7325</v>
      </c>
      <c r="F113" s="43">
        <v>7325</v>
      </c>
      <c r="H113" s="40" t="str">
        <f t="shared" si="6"/>
        <v>14</v>
      </c>
      <c r="I113" s="40" t="str">
        <f t="shared" si="6"/>
        <v>07</v>
      </c>
      <c r="J113" s="40" t="str">
        <f t="shared" si="6"/>
        <v>05</v>
      </c>
      <c r="K113" s="44" t="str">
        <f t="shared" si="7"/>
        <v xml:space="preserve"> 건설</v>
      </c>
      <c r="L113" s="44" t="str">
        <f t="shared" si="7"/>
        <v xml:space="preserve"> 건설기계운전･정비</v>
      </c>
      <c r="M113" s="44" t="str">
        <f t="shared" si="7"/>
        <v xml:space="preserve"> 양중기계운전</v>
      </c>
    </row>
    <row r="114" spans="1:13">
      <c r="A114" s="86" t="str">
        <f t="shared" si="5"/>
        <v>140706</v>
      </c>
      <c r="B114" s="41" t="s">
        <v>228</v>
      </c>
      <c r="C114" s="42" t="s">
        <v>251</v>
      </c>
      <c r="D114" s="42" t="s">
        <v>257</v>
      </c>
      <c r="E114" s="43">
        <v>7330</v>
      </c>
      <c r="F114" s="43">
        <v>7330</v>
      </c>
      <c r="H114" s="40" t="str">
        <f t="shared" si="6"/>
        <v>14</v>
      </c>
      <c r="I114" s="40" t="str">
        <f t="shared" si="6"/>
        <v>07</v>
      </c>
      <c r="J114" s="40" t="str">
        <f t="shared" si="6"/>
        <v>06</v>
      </c>
      <c r="K114" s="44" t="str">
        <f t="shared" si="7"/>
        <v xml:space="preserve"> 건설</v>
      </c>
      <c r="L114" s="44" t="str">
        <f t="shared" si="7"/>
        <v xml:space="preserve"> 건설기계운전･정비</v>
      </c>
      <c r="M114" s="44" t="str">
        <f t="shared" si="7"/>
        <v xml:space="preserve"> 건설기계정비</v>
      </c>
    </row>
    <row r="115" spans="1:13">
      <c r="A115" s="86" t="str">
        <f t="shared" si="5"/>
        <v>140801</v>
      </c>
      <c r="B115" s="41" t="s">
        <v>228</v>
      </c>
      <c r="C115" s="42" t="s">
        <v>258</v>
      </c>
      <c r="D115" s="42" t="s">
        <v>259</v>
      </c>
      <c r="E115" s="43">
        <v>6675</v>
      </c>
      <c r="F115" s="43">
        <v>6675</v>
      </c>
      <c r="H115" s="40" t="str">
        <f t="shared" si="6"/>
        <v>14</v>
      </c>
      <c r="I115" s="40" t="str">
        <f t="shared" si="6"/>
        <v>08</v>
      </c>
      <c r="J115" s="40" t="str">
        <f t="shared" si="6"/>
        <v>01</v>
      </c>
      <c r="K115" s="44" t="str">
        <f t="shared" si="7"/>
        <v xml:space="preserve"> 건설</v>
      </c>
      <c r="L115" s="44" t="str">
        <f t="shared" si="7"/>
        <v xml:space="preserve"> 해양자원</v>
      </c>
      <c r="M115" s="44" t="str">
        <f t="shared" si="7"/>
        <v xml:space="preserve"> 해양환경조사</v>
      </c>
    </row>
    <row r="116" spans="1:13">
      <c r="A116" s="86" t="str">
        <f t="shared" si="5"/>
        <v>140802</v>
      </c>
      <c r="B116" s="41" t="s">
        <v>228</v>
      </c>
      <c r="C116" s="42" t="s">
        <v>258</v>
      </c>
      <c r="D116" s="42" t="s">
        <v>260</v>
      </c>
      <c r="E116" s="43">
        <v>6675</v>
      </c>
      <c r="F116" s="43">
        <v>6675</v>
      </c>
      <c r="H116" s="40" t="str">
        <f t="shared" si="6"/>
        <v>14</v>
      </c>
      <c r="I116" s="40" t="str">
        <f t="shared" si="6"/>
        <v>08</v>
      </c>
      <c r="J116" s="40" t="str">
        <f t="shared" si="6"/>
        <v>02</v>
      </c>
      <c r="K116" s="44" t="str">
        <f t="shared" si="7"/>
        <v xml:space="preserve"> 건설</v>
      </c>
      <c r="L116" s="44" t="str">
        <f t="shared" si="7"/>
        <v xml:space="preserve"> 해양자원</v>
      </c>
      <c r="M116" s="44" t="str">
        <f t="shared" si="7"/>
        <v xml:space="preserve"> 해양환경관리</v>
      </c>
    </row>
    <row r="117" spans="1:13">
      <c r="A117" s="86" t="str">
        <f t="shared" si="5"/>
        <v>140803</v>
      </c>
      <c r="B117" s="41" t="s">
        <v>228</v>
      </c>
      <c r="C117" s="42" t="s">
        <v>258</v>
      </c>
      <c r="D117" s="42" t="s">
        <v>261</v>
      </c>
      <c r="E117" s="43">
        <v>6675</v>
      </c>
      <c r="F117" s="43">
        <v>6675</v>
      </c>
      <c r="H117" s="40" t="str">
        <f t="shared" si="6"/>
        <v>14</v>
      </c>
      <c r="I117" s="40" t="str">
        <f t="shared" si="6"/>
        <v>08</v>
      </c>
      <c r="J117" s="40" t="str">
        <f t="shared" si="6"/>
        <v>03</v>
      </c>
      <c r="K117" s="44" t="str">
        <f t="shared" si="7"/>
        <v xml:space="preserve"> 건설</v>
      </c>
      <c r="L117" s="44" t="str">
        <f t="shared" si="7"/>
        <v xml:space="preserve"> 해양자원</v>
      </c>
      <c r="M117" s="44" t="str">
        <f t="shared" si="7"/>
        <v xml:space="preserve"> 해양플랜트설치･운용</v>
      </c>
    </row>
    <row r="118" spans="1:13">
      <c r="A118" s="86" t="str">
        <f t="shared" si="5"/>
        <v>140804</v>
      </c>
      <c r="B118" s="41" t="s">
        <v>228</v>
      </c>
      <c r="C118" s="42" t="s">
        <v>258</v>
      </c>
      <c r="D118" s="42" t="s">
        <v>262</v>
      </c>
      <c r="E118" s="43">
        <v>7321</v>
      </c>
      <c r="F118" s="43">
        <v>7321</v>
      </c>
      <c r="H118" s="40" t="str">
        <f t="shared" si="6"/>
        <v>14</v>
      </c>
      <c r="I118" s="40" t="str">
        <f t="shared" si="6"/>
        <v>08</v>
      </c>
      <c r="J118" s="40" t="str">
        <f t="shared" si="6"/>
        <v>04</v>
      </c>
      <c r="K118" s="44" t="str">
        <f t="shared" si="7"/>
        <v xml:space="preserve"> 건설</v>
      </c>
      <c r="L118" s="44" t="str">
        <f t="shared" si="7"/>
        <v xml:space="preserve"> 해양자원</v>
      </c>
      <c r="M118" s="44" t="str">
        <f t="shared" si="7"/>
        <v xml:space="preserve"> 해양자원개발･관리</v>
      </c>
    </row>
    <row r="119" spans="1:13">
      <c r="A119" s="86" t="str">
        <f t="shared" si="5"/>
        <v>140805</v>
      </c>
      <c r="B119" s="41" t="s">
        <v>228</v>
      </c>
      <c r="C119" s="42" t="s">
        <v>258</v>
      </c>
      <c r="D119" s="42" t="s">
        <v>263</v>
      </c>
      <c r="E119" s="43">
        <v>6675</v>
      </c>
      <c r="F119" s="43">
        <v>6675</v>
      </c>
      <c r="H119" s="40" t="str">
        <f t="shared" si="6"/>
        <v>14</v>
      </c>
      <c r="I119" s="40" t="str">
        <f t="shared" si="6"/>
        <v>08</v>
      </c>
      <c r="J119" s="40" t="str">
        <f t="shared" si="6"/>
        <v>05</v>
      </c>
      <c r="K119" s="44" t="str">
        <f t="shared" si="7"/>
        <v xml:space="preserve"> 건설</v>
      </c>
      <c r="L119" s="44" t="str">
        <f t="shared" si="7"/>
        <v xml:space="preserve"> 해양자원</v>
      </c>
      <c r="M119" s="44" t="str">
        <f t="shared" si="7"/>
        <v xml:space="preserve"> 잠수</v>
      </c>
    </row>
    <row r="120" spans="1:13">
      <c r="A120" s="86" t="str">
        <f t="shared" si="5"/>
        <v>150101</v>
      </c>
      <c r="B120" s="41" t="s">
        <v>264</v>
      </c>
      <c r="C120" s="42" t="s">
        <v>265</v>
      </c>
      <c r="D120" s="42" t="s">
        <v>266</v>
      </c>
      <c r="E120" s="43">
        <v>6370</v>
      </c>
      <c r="F120" s="43">
        <v>6370</v>
      </c>
      <c r="H120" s="40" t="str">
        <f t="shared" si="6"/>
        <v>15</v>
      </c>
      <c r="I120" s="40" t="str">
        <f t="shared" si="6"/>
        <v>01</v>
      </c>
      <c r="J120" s="40" t="str">
        <f t="shared" si="6"/>
        <v>01</v>
      </c>
      <c r="K120" s="44" t="str">
        <f t="shared" si="7"/>
        <v xml:space="preserve"> 기계</v>
      </c>
      <c r="L120" s="44" t="str">
        <f t="shared" si="7"/>
        <v xml:space="preserve"> 기계설계</v>
      </c>
      <c r="M120" s="44" t="str">
        <f t="shared" si="7"/>
        <v xml:space="preserve"> 설계기획</v>
      </c>
    </row>
    <row r="121" spans="1:13">
      <c r="A121" s="86" t="str">
        <f t="shared" si="5"/>
        <v>150102</v>
      </c>
      <c r="B121" s="41" t="s">
        <v>264</v>
      </c>
      <c r="C121" s="42" t="s">
        <v>265</v>
      </c>
      <c r="D121" s="42" t="s">
        <v>267</v>
      </c>
      <c r="E121" s="43">
        <v>5980</v>
      </c>
      <c r="F121" s="43">
        <v>5980</v>
      </c>
      <c r="H121" s="40" t="str">
        <f t="shared" si="6"/>
        <v>15</v>
      </c>
      <c r="I121" s="40" t="str">
        <f t="shared" si="6"/>
        <v>01</v>
      </c>
      <c r="J121" s="40" t="str">
        <f t="shared" si="6"/>
        <v>02</v>
      </c>
      <c r="K121" s="44" t="str">
        <f t="shared" si="7"/>
        <v xml:space="preserve"> 기계</v>
      </c>
      <c r="L121" s="44" t="str">
        <f t="shared" si="7"/>
        <v xml:space="preserve"> 기계설계</v>
      </c>
      <c r="M121" s="44" t="str">
        <f t="shared" si="7"/>
        <v xml:space="preserve"> 기계설계</v>
      </c>
    </row>
    <row r="122" spans="1:13">
      <c r="A122" s="86" t="str">
        <f t="shared" si="5"/>
        <v>150201</v>
      </c>
      <c r="B122" s="41" t="s">
        <v>264</v>
      </c>
      <c r="C122" s="42" t="s">
        <v>268</v>
      </c>
      <c r="D122" s="42" t="s">
        <v>269</v>
      </c>
      <c r="E122" s="43">
        <v>6097</v>
      </c>
      <c r="F122" s="43">
        <v>6097</v>
      </c>
      <c r="H122" s="40" t="str">
        <f t="shared" si="6"/>
        <v>15</v>
      </c>
      <c r="I122" s="40" t="str">
        <f t="shared" si="6"/>
        <v>02</v>
      </c>
      <c r="J122" s="40" t="str">
        <f t="shared" si="6"/>
        <v>01</v>
      </c>
      <c r="K122" s="44" t="str">
        <f t="shared" si="7"/>
        <v xml:space="preserve"> 기계</v>
      </c>
      <c r="L122" s="44" t="str">
        <f t="shared" si="7"/>
        <v xml:space="preserve"> 기계가공</v>
      </c>
      <c r="M122" s="44" t="str">
        <f t="shared" si="7"/>
        <v xml:space="preserve"> 절삭가공</v>
      </c>
    </row>
    <row r="123" spans="1:13">
      <c r="A123" s="86" t="str">
        <f t="shared" si="5"/>
        <v>150202</v>
      </c>
      <c r="B123" s="41" t="s">
        <v>264</v>
      </c>
      <c r="C123" s="42" t="s">
        <v>268</v>
      </c>
      <c r="D123" s="42" t="s">
        <v>270</v>
      </c>
      <c r="E123" s="43">
        <v>6289</v>
      </c>
      <c r="F123" s="43">
        <v>6289</v>
      </c>
      <c r="H123" s="40" t="str">
        <f t="shared" si="6"/>
        <v>15</v>
      </c>
      <c r="I123" s="40" t="str">
        <f t="shared" si="6"/>
        <v>02</v>
      </c>
      <c r="J123" s="40" t="str">
        <f t="shared" si="6"/>
        <v>02</v>
      </c>
      <c r="K123" s="44" t="str">
        <f t="shared" si="7"/>
        <v xml:space="preserve"> 기계</v>
      </c>
      <c r="L123" s="44" t="str">
        <f t="shared" si="7"/>
        <v xml:space="preserve"> 기계가공</v>
      </c>
      <c r="M123" s="44" t="str">
        <f t="shared" si="7"/>
        <v xml:space="preserve"> 특수가공</v>
      </c>
    </row>
    <row r="124" spans="1:13">
      <c r="A124" s="86" t="str">
        <f t="shared" si="5"/>
        <v>150301</v>
      </c>
      <c r="B124" s="41" t="s">
        <v>264</v>
      </c>
      <c r="C124" s="42" t="s">
        <v>271</v>
      </c>
      <c r="D124" s="42" t="s">
        <v>272</v>
      </c>
      <c r="E124" s="43">
        <v>6112</v>
      </c>
      <c r="F124" s="43">
        <v>6112</v>
      </c>
      <c r="H124" s="40" t="str">
        <f t="shared" si="6"/>
        <v>15</v>
      </c>
      <c r="I124" s="40" t="str">
        <f t="shared" si="6"/>
        <v>03</v>
      </c>
      <c r="J124" s="40" t="str">
        <f t="shared" si="6"/>
        <v>01</v>
      </c>
      <c r="K124" s="44" t="str">
        <f t="shared" si="7"/>
        <v xml:space="preserve"> 기계</v>
      </c>
      <c r="L124" s="44" t="str">
        <f t="shared" si="7"/>
        <v xml:space="preserve"> 기계조립･관리</v>
      </c>
      <c r="M124" s="44" t="str">
        <f t="shared" si="7"/>
        <v xml:space="preserve"> 기계조립</v>
      </c>
    </row>
    <row r="125" spans="1:13">
      <c r="A125" s="86" t="str">
        <f t="shared" si="5"/>
        <v>150302</v>
      </c>
      <c r="B125" s="41" t="s">
        <v>264</v>
      </c>
      <c r="C125" s="42" t="s">
        <v>271</v>
      </c>
      <c r="D125" s="42" t="s">
        <v>273</v>
      </c>
      <c r="E125" s="43">
        <v>6081</v>
      </c>
      <c r="F125" s="43">
        <v>6081</v>
      </c>
      <c r="H125" s="40" t="str">
        <f t="shared" si="6"/>
        <v>15</v>
      </c>
      <c r="I125" s="40" t="str">
        <f t="shared" si="6"/>
        <v>03</v>
      </c>
      <c r="J125" s="40" t="str">
        <f t="shared" si="6"/>
        <v>02</v>
      </c>
      <c r="K125" s="44" t="str">
        <f t="shared" si="7"/>
        <v xml:space="preserve"> 기계</v>
      </c>
      <c r="L125" s="44" t="str">
        <f t="shared" si="7"/>
        <v xml:space="preserve"> 기계조립･관리</v>
      </c>
      <c r="M125" s="44" t="str">
        <f t="shared" si="7"/>
        <v xml:space="preserve"> 기계생산관리</v>
      </c>
    </row>
    <row r="126" spans="1:13">
      <c r="A126" s="86" t="str">
        <f t="shared" si="5"/>
        <v>150401</v>
      </c>
      <c r="B126" s="41" t="s">
        <v>264</v>
      </c>
      <c r="C126" s="42" t="s">
        <v>274</v>
      </c>
      <c r="D126" s="42" t="s">
        <v>275</v>
      </c>
      <c r="E126" s="43">
        <v>6186</v>
      </c>
      <c r="F126" s="43">
        <v>6186</v>
      </c>
      <c r="H126" s="40" t="str">
        <f t="shared" si="6"/>
        <v>15</v>
      </c>
      <c r="I126" s="40" t="str">
        <f t="shared" si="6"/>
        <v>04</v>
      </c>
      <c r="J126" s="40" t="str">
        <f t="shared" si="6"/>
        <v>01</v>
      </c>
      <c r="K126" s="44" t="str">
        <f t="shared" si="7"/>
        <v xml:space="preserve"> 기계</v>
      </c>
      <c r="L126" s="44" t="str">
        <f t="shared" si="7"/>
        <v xml:space="preserve"> 기계품질관리</v>
      </c>
      <c r="M126" s="44" t="str">
        <f t="shared" si="7"/>
        <v xml:space="preserve"> 기계품질관리</v>
      </c>
    </row>
    <row r="127" spans="1:13">
      <c r="A127" s="86" t="str">
        <f t="shared" si="5"/>
        <v>150501</v>
      </c>
      <c r="B127" s="41" t="s">
        <v>264</v>
      </c>
      <c r="C127" s="42" t="s">
        <v>276</v>
      </c>
      <c r="D127" s="42" t="s">
        <v>277</v>
      </c>
      <c r="E127" s="43">
        <v>6874</v>
      </c>
      <c r="F127" s="43">
        <v>6874</v>
      </c>
      <c r="H127" s="40" t="str">
        <f t="shared" si="6"/>
        <v>15</v>
      </c>
      <c r="I127" s="40" t="str">
        <f t="shared" si="6"/>
        <v>05</v>
      </c>
      <c r="J127" s="40" t="str">
        <f t="shared" si="6"/>
        <v>01</v>
      </c>
      <c r="K127" s="44" t="str">
        <f t="shared" si="7"/>
        <v xml:space="preserve"> 기계</v>
      </c>
      <c r="L127" s="44" t="str">
        <f t="shared" si="7"/>
        <v xml:space="preserve"> 기계장치설치</v>
      </c>
      <c r="M127" s="44" t="str">
        <f t="shared" si="7"/>
        <v xml:space="preserve"> 기계장비설치･정비</v>
      </c>
    </row>
    <row r="128" spans="1:13">
      <c r="A128" s="86" t="str">
        <f t="shared" si="5"/>
        <v>150502</v>
      </c>
      <c r="B128" s="41" t="s">
        <v>264</v>
      </c>
      <c r="C128" s="42" t="s">
        <v>276</v>
      </c>
      <c r="D128" s="42" t="s">
        <v>278</v>
      </c>
      <c r="E128" s="43">
        <v>7434</v>
      </c>
      <c r="F128" s="43">
        <v>7434</v>
      </c>
      <c r="H128" s="40" t="str">
        <f t="shared" si="6"/>
        <v>15</v>
      </c>
      <c r="I128" s="40" t="str">
        <f t="shared" si="6"/>
        <v>05</v>
      </c>
      <c r="J128" s="40" t="str">
        <f t="shared" si="6"/>
        <v>02</v>
      </c>
      <c r="K128" s="44" t="str">
        <f t="shared" si="7"/>
        <v xml:space="preserve"> 기계</v>
      </c>
      <c r="L128" s="44" t="str">
        <f t="shared" si="7"/>
        <v xml:space="preserve"> 기계장치설치</v>
      </c>
      <c r="M128" s="44" t="str">
        <f t="shared" si="7"/>
        <v xml:space="preserve"> 냉동공조설비</v>
      </c>
    </row>
    <row r="129" spans="1:13">
      <c r="A129" s="86" t="str">
        <f t="shared" si="5"/>
        <v>150503</v>
      </c>
      <c r="B129" s="41" t="s">
        <v>264</v>
      </c>
      <c r="C129" s="42" t="s">
        <v>276</v>
      </c>
      <c r="D129" s="42" t="s">
        <v>279</v>
      </c>
      <c r="E129" s="43">
        <v>7154</v>
      </c>
      <c r="F129" s="43">
        <v>7154</v>
      </c>
      <c r="H129" s="40" t="str">
        <f t="shared" si="6"/>
        <v>15</v>
      </c>
      <c r="I129" s="40" t="str">
        <f t="shared" si="6"/>
        <v>05</v>
      </c>
      <c r="J129" s="40" t="str">
        <f t="shared" si="6"/>
        <v>03</v>
      </c>
      <c r="K129" s="44" t="str">
        <f t="shared" si="7"/>
        <v xml:space="preserve"> 기계</v>
      </c>
      <c r="L129" s="44" t="str">
        <f t="shared" si="7"/>
        <v xml:space="preserve"> 기계장치설치</v>
      </c>
      <c r="M129" s="44" t="str">
        <f t="shared" si="7"/>
        <v xml:space="preserve"> 이륜차정비</v>
      </c>
    </row>
    <row r="130" spans="1:13">
      <c r="A130" s="86" t="str">
        <f t="shared" si="5"/>
        <v>150601</v>
      </c>
      <c r="B130" s="41" t="s">
        <v>264</v>
      </c>
      <c r="C130" s="42" t="s">
        <v>280</v>
      </c>
      <c r="D130" s="42" t="s">
        <v>281</v>
      </c>
      <c r="E130" s="43">
        <v>5496</v>
      </c>
      <c r="F130" s="43">
        <v>5496</v>
      </c>
      <c r="H130" s="40" t="str">
        <f t="shared" si="6"/>
        <v>15</v>
      </c>
      <c r="I130" s="40" t="str">
        <f t="shared" si="6"/>
        <v>06</v>
      </c>
      <c r="J130" s="40" t="str">
        <f t="shared" si="6"/>
        <v>01</v>
      </c>
      <c r="K130" s="44" t="str">
        <f t="shared" si="7"/>
        <v xml:space="preserve"> 기계</v>
      </c>
      <c r="L130" s="44" t="str">
        <f t="shared" si="7"/>
        <v xml:space="preserve"> 자동차</v>
      </c>
      <c r="M130" s="44" t="str">
        <f t="shared" si="7"/>
        <v xml:space="preserve"> 자동차설계</v>
      </c>
    </row>
    <row r="131" spans="1:13">
      <c r="A131" s="86" t="str">
        <f t="shared" si="5"/>
        <v>150602</v>
      </c>
      <c r="B131" s="41" t="s">
        <v>264</v>
      </c>
      <c r="C131" s="42" t="s">
        <v>280</v>
      </c>
      <c r="D131" s="42" t="s">
        <v>282</v>
      </c>
      <c r="E131" s="43">
        <v>6008</v>
      </c>
      <c r="F131" s="43">
        <v>6008</v>
      </c>
      <c r="H131" s="40" t="str">
        <f t="shared" si="6"/>
        <v>15</v>
      </c>
      <c r="I131" s="40" t="str">
        <f t="shared" si="6"/>
        <v>06</v>
      </c>
      <c r="J131" s="40" t="str">
        <f t="shared" si="6"/>
        <v>02</v>
      </c>
      <c r="K131" s="44" t="str">
        <f t="shared" si="7"/>
        <v xml:space="preserve"> 기계</v>
      </c>
      <c r="L131" s="44" t="str">
        <f t="shared" si="7"/>
        <v xml:space="preserve"> 자동차</v>
      </c>
      <c r="M131" s="44" t="str">
        <f t="shared" si="7"/>
        <v xml:space="preserve"> 자동차제작</v>
      </c>
    </row>
    <row r="132" spans="1:13">
      <c r="A132" s="86" t="str">
        <f t="shared" si="5"/>
        <v>150603</v>
      </c>
      <c r="B132" s="41" t="s">
        <v>264</v>
      </c>
      <c r="C132" s="42" t="s">
        <v>280</v>
      </c>
      <c r="D132" s="42" t="s">
        <v>283</v>
      </c>
      <c r="E132" s="43">
        <v>5956</v>
      </c>
      <c r="F132" s="43">
        <v>5956</v>
      </c>
      <c r="H132" s="40" t="str">
        <f t="shared" si="6"/>
        <v>15</v>
      </c>
      <c r="I132" s="40" t="str">
        <f t="shared" si="6"/>
        <v>06</v>
      </c>
      <c r="J132" s="40" t="str">
        <f t="shared" si="6"/>
        <v>03</v>
      </c>
      <c r="K132" s="44" t="str">
        <f t="shared" si="7"/>
        <v xml:space="preserve"> 기계</v>
      </c>
      <c r="L132" s="44" t="str">
        <f t="shared" si="7"/>
        <v xml:space="preserve"> 자동차</v>
      </c>
      <c r="M132" s="44" t="str">
        <f t="shared" si="7"/>
        <v xml:space="preserve"> 자동차정비</v>
      </c>
    </row>
    <row r="133" spans="1:13">
      <c r="A133" s="86" t="str">
        <f t="shared" ref="A133:A196" si="8">H133&amp;I133&amp;J133</f>
        <v>150604</v>
      </c>
      <c r="B133" s="41" t="s">
        <v>264</v>
      </c>
      <c r="C133" s="42" t="s">
        <v>280</v>
      </c>
      <c r="D133" s="42" t="s">
        <v>284</v>
      </c>
      <c r="E133" s="43">
        <v>6008</v>
      </c>
      <c r="F133" s="43">
        <v>6008</v>
      </c>
      <c r="H133" s="40" t="str">
        <f t="shared" si="6"/>
        <v>15</v>
      </c>
      <c r="I133" s="40" t="str">
        <f t="shared" si="6"/>
        <v>06</v>
      </c>
      <c r="J133" s="40" t="str">
        <f t="shared" si="6"/>
        <v>04</v>
      </c>
      <c r="K133" s="44" t="str">
        <f t="shared" si="7"/>
        <v xml:space="preserve"> 기계</v>
      </c>
      <c r="L133" s="44" t="str">
        <f t="shared" si="7"/>
        <v xml:space="preserve"> 자동차</v>
      </c>
      <c r="M133" s="44" t="str">
        <f t="shared" si="7"/>
        <v xml:space="preserve"> 자동차정비관리</v>
      </c>
    </row>
    <row r="134" spans="1:13">
      <c r="A134" s="86" t="str">
        <f t="shared" si="8"/>
        <v>150605</v>
      </c>
      <c r="B134" s="41" t="s">
        <v>264</v>
      </c>
      <c r="C134" s="42" t="s">
        <v>280</v>
      </c>
      <c r="D134" s="42" t="s">
        <v>285</v>
      </c>
      <c r="E134" s="43">
        <v>5940</v>
      </c>
      <c r="F134" s="43">
        <v>5940</v>
      </c>
      <c r="H134" s="40" t="str">
        <f t="shared" si="6"/>
        <v>15</v>
      </c>
      <c r="I134" s="40" t="str">
        <f t="shared" si="6"/>
        <v>06</v>
      </c>
      <c r="J134" s="40" t="str">
        <f t="shared" si="6"/>
        <v>05</v>
      </c>
      <c r="K134" s="44" t="str">
        <f t="shared" si="7"/>
        <v xml:space="preserve"> 기계</v>
      </c>
      <c r="L134" s="44" t="str">
        <f t="shared" si="7"/>
        <v xml:space="preserve"> 자동차</v>
      </c>
      <c r="M134" s="44" t="str">
        <f t="shared" si="7"/>
        <v xml:space="preserve"> 자동차관리</v>
      </c>
    </row>
    <row r="135" spans="1:13">
      <c r="A135" s="86" t="str">
        <f t="shared" si="8"/>
        <v>150701</v>
      </c>
      <c r="B135" s="45" t="s">
        <v>264</v>
      </c>
      <c r="C135" s="46" t="s">
        <v>286</v>
      </c>
      <c r="D135" s="46" t="s">
        <v>287</v>
      </c>
      <c r="E135" s="43">
        <v>6372</v>
      </c>
      <c r="F135" s="43">
        <v>6372</v>
      </c>
      <c r="G135" s="47"/>
      <c r="H135" s="40" t="str">
        <f t="shared" si="6"/>
        <v>15</v>
      </c>
      <c r="I135" s="40" t="str">
        <f t="shared" si="6"/>
        <v>07</v>
      </c>
      <c r="J135" s="40" t="str">
        <f t="shared" si="6"/>
        <v>01</v>
      </c>
      <c r="K135" s="44" t="str">
        <f t="shared" si="7"/>
        <v xml:space="preserve"> 기계</v>
      </c>
      <c r="L135" s="44" t="str">
        <f t="shared" si="7"/>
        <v xml:space="preserve"> 철도차량제작</v>
      </c>
      <c r="M135" s="44" t="str">
        <f t="shared" si="7"/>
        <v xml:space="preserve"> 철도차량설계･제작</v>
      </c>
    </row>
    <row r="136" spans="1:13">
      <c r="A136" s="86" t="str">
        <f t="shared" si="8"/>
        <v>150702</v>
      </c>
      <c r="B136" s="41" t="s">
        <v>264</v>
      </c>
      <c r="C136" s="42" t="s">
        <v>286</v>
      </c>
      <c r="D136" s="42" t="s">
        <v>288</v>
      </c>
      <c r="E136" s="43">
        <v>6129</v>
      </c>
      <c r="F136" s="43">
        <v>6129</v>
      </c>
      <c r="H136" s="40" t="str">
        <f t="shared" si="6"/>
        <v>15</v>
      </c>
      <c r="I136" s="40" t="str">
        <f t="shared" si="6"/>
        <v>07</v>
      </c>
      <c r="J136" s="40" t="str">
        <f t="shared" si="6"/>
        <v>02</v>
      </c>
      <c r="K136" s="44" t="str">
        <f t="shared" si="7"/>
        <v xml:space="preserve"> 기계</v>
      </c>
      <c r="L136" s="44" t="str">
        <f t="shared" si="7"/>
        <v xml:space="preserve"> 철도차량제작</v>
      </c>
      <c r="M136" s="44" t="str">
        <f t="shared" si="7"/>
        <v xml:space="preserve"> 철도차량유지보수</v>
      </c>
    </row>
    <row r="137" spans="1:13">
      <c r="A137" s="86" t="str">
        <f t="shared" si="8"/>
        <v>150801</v>
      </c>
      <c r="B137" s="41" t="s">
        <v>264</v>
      </c>
      <c r="C137" s="42" t="s">
        <v>289</v>
      </c>
      <c r="D137" s="42" t="s">
        <v>290</v>
      </c>
      <c r="E137" s="43">
        <v>6032</v>
      </c>
      <c r="F137" s="43">
        <v>6032</v>
      </c>
      <c r="H137" s="40" t="str">
        <f t="shared" si="6"/>
        <v>15</v>
      </c>
      <c r="I137" s="40" t="str">
        <f t="shared" si="6"/>
        <v>08</v>
      </c>
      <c r="J137" s="40" t="str">
        <f t="shared" si="6"/>
        <v>01</v>
      </c>
      <c r="K137" s="44" t="str">
        <f t="shared" si="7"/>
        <v xml:space="preserve"> 기계</v>
      </c>
      <c r="L137" s="44" t="str">
        <f t="shared" si="7"/>
        <v xml:space="preserve"> 조선</v>
      </c>
      <c r="M137" s="44" t="str">
        <f t="shared" si="7"/>
        <v xml:space="preserve"> 선박설계</v>
      </c>
    </row>
    <row r="138" spans="1:13">
      <c r="A138" s="86" t="str">
        <f t="shared" si="8"/>
        <v>150802</v>
      </c>
      <c r="B138" s="41" t="s">
        <v>264</v>
      </c>
      <c r="C138" s="42" t="s">
        <v>289</v>
      </c>
      <c r="D138" s="42" t="s">
        <v>291</v>
      </c>
      <c r="E138" s="43">
        <v>6219</v>
      </c>
      <c r="F138" s="43">
        <v>6219</v>
      </c>
      <c r="H138" s="40" t="str">
        <f t="shared" si="6"/>
        <v>15</v>
      </c>
      <c r="I138" s="40" t="str">
        <f t="shared" si="6"/>
        <v>08</v>
      </c>
      <c r="J138" s="40" t="str">
        <f t="shared" si="6"/>
        <v>02</v>
      </c>
      <c r="K138" s="44" t="str">
        <f t="shared" si="7"/>
        <v xml:space="preserve"> 기계</v>
      </c>
      <c r="L138" s="44" t="str">
        <f t="shared" si="7"/>
        <v xml:space="preserve"> 조선</v>
      </c>
      <c r="M138" s="44" t="str">
        <f t="shared" si="7"/>
        <v xml:space="preserve"> 선체건조</v>
      </c>
    </row>
    <row r="139" spans="1:13">
      <c r="A139" s="86" t="str">
        <f t="shared" si="8"/>
        <v>150803</v>
      </c>
      <c r="B139" s="41" t="s">
        <v>264</v>
      </c>
      <c r="C139" s="42" t="s">
        <v>289</v>
      </c>
      <c r="D139" s="42" t="s">
        <v>292</v>
      </c>
      <c r="E139" s="43">
        <v>5920</v>
      </c>
      <c r="F139" s="43">
        <v>5920</v>
      </c>
      <c r="H139" s="40" t="str">
        <f t="shared" si="6"/>
        <v>15</v>
      </c>
      <c r="I139" s="40" t="str">
        <f t="shared" si="6"/>
        <v>08</v>
      </c>
      <c r="J139" s="40" t="str">
        <f t="shared" si="6"/>
        <v>03</v>
      </c>
      <c r="K139" s="44" t="str">
        <f t="shared" si="7"/>
        <v xml:space="preserve"> 기계</v>
      </c>
      <c r="L139" s="44" t="str">
        <f t="shared" si="7"/>
        <v xml:space="preserve"> 조선</v>
      </c>
      <c r="M139" s="44" t="str">
        <f t="shared" si="7"/>
        <v xml:space="preserve"> 선박의장생산</v>
      </c>
    </row>
    <row r="140" spans="1:13">
      <c r="A140" s="86" t="str">
        <f t="shared" si="8"/>
        <v>150804</v>
      </c>
      <c r="B140" s="45" t="s">
        <v>264</v>
      </c>
      <c r="C140" s="46" t="s">
        <v>289</v>
      </c>
      <c r="D140" s="46" t="s">
        <v>293</v>
      </c>
      <c r="E140" s="43">
        <v>5603</v>
      </c>
      <c r="F140" s="43">
        <v>5603</v>
      </c>
      <c r="G140" s="47"/>
      <c r="H140" s="40" t="str">
        <f t="shared" si="6"/>
        <v>15</v>
      </c>
      <c r="I140" s="40" t="str">
        <f t="shared" si="6"/>
        <v>08</v>
      </c>
      <c r="J140" s="40" t="str">
        <f t="shared" si="6"/>
        <v>04</v>
      </c>
      <c r="K140" s="44" t="str">
        <f t="shared" si="7"/>
        <v xml:space="preserve"> 기계</v>
      </c>
      <c r="L140" s="44" t="str">
        <f t="shared" si="7"/>
        <v xml:space="preserve"> 조선</v>
      </c>
      <c r="M140" s="44" t="str">
        <f t="shared" si="7"/>
        <v xml:space="preserve"> 선박품질관리</v>
      </c>
    </row>
    <row r="141" spans="1:13">
      <c r="A141" s="86" t="str">
        <f t="shared" si="8"/>
        <v>150805</v>
      </c>
      <c r="B141" s="45" t="s">
        <v>264</v>
      </c>
      <c r="C141" s="46" t="s">
        <v>289</v>
      </c>
      <c r="D141" s="46" t="s">
        <v>294</v>
      </c>
      <c r="E141" s="43">
        <v>5570</v>
      </c>
      <c r="F141" s="43">
        <v>5570</v>
      </c>
      <c r="G141" s="47"/>
      <c r="H141" s="40" t="str">
        <f t="shared" si="6"/>
        <v>15</v>
      </c>
      <c r="I141" s="40" t="str">
        <f t="shared" si="6"/>
        <v>08</v>
      </c>
      <c r="J141" s="40" t="str">
        <f t="shared" si="6"/>
        <v>05</v>
      </c>
      <c r="K141" s="44" t="str">
        <f t="shared" si="7"/>
        <v xml:space="preserve"> 기계</v>
      </c>
      <c r="L141" s="44" t="str">
        <f t="shared" si="7"/>
        <v xml:space="preserve"> 조선</v>
      </c>
      <c r="M141" s="44" t="str">
        <f t="shared" si="7"/>
        <v xml:space="preserve"> 선박생산관리</v>
      </c>
    </row>
    <row r="142" spans="1:13">
      <c r="A142" s="86" t="str">
        <f t="shared" si="8"/>
        <v>150806</v>
      </c>
      <c r="B142" s="45" t="s">
        <v>264</v>
      </c>
      <c r="C142" s="46" t="s">
        <v>289</v>
      </c>
      <c r="D142" s="46" t="s">
        <v>295</v>
      </c>
      <c r="E142" s="43">
        <v>5563</v>
      </c>
      <c r="F142" s="43">
        <v>5563</v>
      </c>
      <c r="G142" s="47"/>
      <c r="H142" s="40" t="str">
        <f t="shared" si="6"/>
        <v>15</v>
      </c>
      <c r="I142" s="40" t="str">
        <f t="shared" si="6"/>
        <v>08</v>
      </c>
      <c r="J142" s="40" t="str">
        <f t="shared" si="6"/>
        <v>06</v>
      </c>
      <c r="K142" s="44" t="str">
        <f t="shared" si="7"/>
        <v xml:space="preserve"> 기계</v>
      </c>
      <c r="L142" s="44" t="str">
        <f t="shared" si="7"/>
        <v xml:space="preserve"> 조선</v>
      </c>
      <c r="M142" s="44" t="str">
        <f t="shared" si="7"/>
        <v xml:space="preserve"> 시운전</v>
      </c>
    </row>
    <row r="143" spans="1:13">
      <c r="A143" s="86" t="str">
        <f t="shared" si="8"/>
        <v>150807</v>
      </c>
      <c r="B143" s="45" t="s">
        <v>264</v>
      </c>
      <c r="C143" s="46" t="s">
        <v>289</v>
      </c>
      <c r="D143" s="46" t="s">
        <v>296</v>
      </c>
      <c r="E143" s="43">
        <v>5886</v>
      </c>
      <c r="F143" s="43">
        <v>5886</v>
      </c>
      <c r="G143" s="47"/>
      <c r="H143" s="40" t="str">
        <f t="shared" si="6"/>
        <v>15</v>
      </c>
      <c r="I143" s="40" t="str">
        <f t="shared" si="6"/>
        <v>08</v>
      </c>
      <c r="J143" s="40" t="str">
        <f t="shared" si="6"/>
        <v>07</v>
      </c>
      <c r="K143" s="44" t="str">
        <f t="shared" si="7"/>
        <v xml:space="preserve"> 기계</v>
      </c>
      <c r="L143" s="44" t="str">
        <f t="shared" si="7"/>
        <v xml:space="preserve"> 조선</v>
      </c>
      <c r="M143" s="44" t="str">
        <f t="shared" si="7"/>
        <v xml:space="preserve"> 선박정비</v>
      </c>
    </row>
    <row r="144" spans="1:13">
      <c r="A144" s="86" t="str">
        <f t="shared" si="8"/>
        <v>150808</v>
      </c>
      <c r="B144" s="41" t="s">
        <v>264</v>
      </c>
      <c r="C144" s="42" t="s">
        <v>289</v>
      </c>
      <c r="D144" s="42" t="s">
        <v>297</v>
      </c>
      <c r="E144" s="43">
        <v>5828</v>
      </c>
      <c r="F144" s="43">
        <v>5828</v>
      </c>
      <c r="H144" s="40" t="str">
        <f t="shared" si="6"/>
        <v>15</v>
      </c>
      <c r="I144" s="40" t="str">
        <f t="shared" si="6"/>
        <v>08</v>
      </c>
      <c r="J144" s="40" t="str">
        <f t="shared" si="6"/>
        <v>08</v>
      </c>
      <c r="K144" s="44" t="str">
        <f t="shared" si="7"/>
        <v xml:space="preserve"> 기계</v>
      </c>
      <c r="L144" s="44" t="str">
        <f t="shared" si="7"/>
        <v xml:space="preserve"> 조선</v>
      </c>
      <c r="M144" s="44" t="str">
        <f t="shared" si="7"/>
        <v xml:space="preserve"> 레저선박</v>
      </c>
    </row>
    <row r="145" spans="1:13">
      <c r="A145" s="86" t="str">
        <f t="shared" si="8"/>
        <v>150901</v>
      </c>
      <c r="B145" s="41" t="s">
        <v>264</v>
      </c>
      <c r="C145" s="42" t="s">
        <v>298</v>
      </c>
      <c r="D145" s="42" t="s">
        <v>299</v>
      </c>
      <c r="E145" s="43">
        <v>7231</v>
      </c>
      <c r="F145" s="43">
        <v>7231</v>
      </c>
      <c r="H145" s="40" t="str">
        <f t="shared" si="6"/>
        <v>15</v>
      </c>
      <c r="I145" s="40" t="str">
        <f t="shared" si="6"/>
        <v>09</v>
      </c>
      <c r="J145" s="40" t="str">
        <f t="shared" si="6"/>
        <v>01</v>
      </c>
      <c r="K145" s="44" t="str">
        <f t="shared" si="7"/>
        <v xml:space="preserve"> 기계</v>
      </c>
      <c r="L145" s="44" t="str">
        <f t="shared" si="7"/>
        <v xml:space="preserve"> 항공기제작</v>
      </c>
      <c r="M145" s="44" t="str">
        <f t="shared" si="7"/>
        <v xml:space="preserve"> 항공기설계</v>
      </c>
    </row>
    <row r="146" spans="1:13">
      <c r="A146" s="86" t="str">
        <f t="shared" si="8"/>
        <v>150902</v>
      </c>
      <c r="B146" s="41" t="s">
        <v>264</v>
      </c>
      <c r="C146" s="42" t="s">
        <v>298</v>
      </c>
      <c r="D146" s="42" t="s">
        <v>300</v>
      </c>
      <c r="E146" s="43">
        <v>7115</v>
      </c>
      <c r="F146" s="43">
        <v>7115</v>
      </c>
      <c r="H146" s="40" t="str">
        <f t="shared" si="6"/>
        <v>15</v>
      </c>
      <c r="I146" s="40" t="str">
        <f t="shared" si="6"/>
        <v>09</v>
      </c>
      <c r="J146" s="40" t="str">
        <f t="shared" si="6"/>
        <v>02</v>
      </c>
      <c r="K146" s="44" t="str">
        <f t="shared" si="7"/>
        <v xml:space="preserve"> 기계</v>
      </c>
      <c r="L146" s="44" t="str">
        <f t="shared" si="7"/>
        <v xml:space="preserve"> 항공기제작</v>
      </c>
      <c r="M146" s="44" t="str">
        <f t="shared" si="7"/>
        <v xml:space="preserve"> 항공기제작</v>
      </c>
    </row>
    <row r="147" spans="1:13">
      <c r="A147" s="86" t="str">
        <f t="shared" si="8"/>
        <v>150903</v>
      </c>
      <c r="B147" s="41" t="s">
        <v>264</v>
      </c>
      <c r="C147" s="42" t="s">
        <v>298</v>
      </c>
      <c r="D147" s="42" t="s">
        <v>301</v>
      </c>
      <c r="E147" s="43">
        <v>6560</v>
      </c>
      <c r="F147" s="43">
        <v>6560</v>
      </c>
      <c r="H147" s="40" t="str">
        <f t="shared" si="6"/>
        <v>15</v>
      </c>
      <c r="I147" s="40" t="str">
        <f t="shared" si="6"/>
        <v>09</v>
      </c>
      <c r="J147" s="40" t="str">
        <f t="shared" si="6"/>
        <v>03</v>
      </c>
      <c r="K147" s="44" t="str">
        <f t="shared" si="7"/>
        <v xml:space="preserve"> 기계</v>
      </c>
      <c r="L147" s="44" t="str">
        <f t="shared" si="7"/>
        <v xml:space="preserve"> 항공기제작</v>
      </c>
      <c r="M147" s="44" t="str">
        <f t="shared" si="7"/>
        <v xml:space="preserve"> 항공기정비</v>
      </c>
    </row>
    <row r="148" spans="1:13">
      <c r="A148" s="86" t="str">
        <f t="shared" si="8"/>
        <v>150904</v>
      </c>
      <c r="B148" s="41" t="s">
        <v>264</v>
      </c>
      <c r="C148" s="42" t="s">
        <v>298</v>
      </c>
      <c r="D148" s="42" t="s">
        <v>302</v>
      </c>
      <c r="E148" s="43">
        <v>7400</v>
      </c>
      <c r="F148" s="43">
        <v>7400</v>
      </c>
      <c r="H148" s="40" t="str">
        <f t="shared" si="6"/>
        <v>15</v>
      </c>
      <c r="I148" s="40" t="str">
        <f t="shared" si="6"/>
        <v>09</v>
      </c>
      <c r="J148" s="40" t="str">
        <f t="shared" si="6"/>
        <v>04</v>
      </c>
      <c r="K148" s="44" t="str">
        <f t="shared" si="7"/>
        <v xml:space="preserve"> 기계</v>
      </c>
      <c r="L148" s="44" t="str">
        <f t="shared" si="7"/>
        <v xml:space="preserve"> 항공기제작</v>
      </c>
      <c r="M148" s="44" t="str">
        <f t="shared" si="7"/>
        <v xml:space="preserve"> 항공장비관리</v>
      </c>
    </row>
    <row r="149" spans="1:13">
      <c r="A149" s="86" t="str">
        <f t="shared" si="8"/>
        <v>151001</v>
      </c>
      <c r="B149" s="45" t="s">
        <v>264</v>
      </c>
      <c r="C149" s="46" t="s">
        <v>303</v>
      </c>
      <c r="D149" s="46" t="s">
        <v>304</v>
      </c>
      <c r="E149" s="43">
        <v>6014</v>
      </c>
      <c r="F149" s="43">
        <v>6014</v>
      </c>
      <c r="G149" s="47"/>
      <c r="H149" s="40" t="str">
        <f t="shared" si="6"/>
        <v>15</v>
      </c>
      <c r="I149" s="40" t="str">
        <f t="shared" si="6"/>
        <v>10</v>
      </c>
      <c r="J149" s="40" t="str">
        <f t="shared" si="6"/>
        <v>01</v>
      </c>
      <c r="K149" s="44" t="str">
        <f t="shared" si="7"/>
        <v xml:space="preserve"> 기계</v>
      </c>
      <c r="L149" s="44" t="str">
        <f t="shared" si="7"/>
        <v xml:space="preserve"> 금형</v>
      </c>
      <c r="M149" s="44" t="str">
        <f t="shared" si="7"/>
        <v xml:space="preserve"> 사출금형</v>
      </c>
    </row>
    <row r="150" spans="1:13">
      <c r="A150" s="86" t="str">
        <f t="shared" si="8"/>
        <v>151002</v>
      </c>
      <c r="B150" s="41" t="s">
        <v>264</v>
      </c>
      <c r="C150" s="42" t="s">
        <v>303</v>
      </c>
      <c r="D150" s="42" t="s">
        <v>305</v>
      </c>
      <c r="E150" s="43">
        <v>6014</v>
      </c>
      <c r="F150" s="43">
        <v>6014</v>
      </c>
      <c r="H150" s="40" t="str">
        <f t="shared" si="6"/>
        <v>15</v>
      </c>
      <c r="I150" s="40" t="str">
        <f t="shared" si="6"/>
        <v>10</v>
      </c>
      <c r="J150" s="40" t="str">
        <f t="shared" si="6"/>
        <v>02</v>
      </c>
      <c r="K150" s="44" t="str">
        <f t="shared" si="7"/>
        <v xml:space="preserve"> 기계</v>
      </c>
      <c r="L150" s="44" t="str">
        <f t="shared" si="7"/>
        <v xml:space="preserve"> 금형</v>
      </c>
      <c r="M150" s="44" t="str">
        <f t="shared" si="7"/>
        <v xml:space="preserve"> 프레스금형</v>
      </c>
    </row>
    <row r="151" spans="1:13">
      <c r="A151" s="86" t="str">
        <f t="shared" si="8"/>
        <v>151003</v>
      </c>
      <c r="B151" s="41" t="s">
        <v>264</v>
      </c>
      <c r="C151" s="42" t="s">
        <v>303</v>
      </c>
      <c r="D151" s="42" t="s">
        <v>306</v>
      </c>
      <c r="E151" s="43">
        <v>6014</v>
      </c>
      <c r="F151" s="43">
        <v>6014</v>
      </c>
      <c r="H151" s="40" t="str">
        <f t="shared" si="6"/>
        <v>15</v>
      </c>
      <c r="I151" s="40" t="str">
        <f t="shared" si="6"/>
        <v>10</v>
      </c>
      <c r="J151" s="40" t="str">
        <f t="shared" si="6"/>
        <v>03</v>
      </c>
      <c r="K151" s="44" t="str">
        <f t="shared" si="7"/>
        <v xml:space="preserve"> 기계</v>
      </c>
      <c r="L151" s="44" t="str">
        <f t="shared" si="7"/>
        <v xml:space="preserve"> 금형</v>
      </c>
      <c r="M151" s="44" t="str">
        <f t="shared" si="7"/>
        <v xml:space="preserve"> 다이캐스팅금형</v>
      </c>
    </row>
    <row r="152" spans="1:13">
      <c r="A152" s="86" t="str">
        <f t="shared" si="8"/>
        <v>151101</v>
      </c>
      <c r="B152" s="41" t="s">
        <v>264</v>
      </c>
      <c r="C152" s="42" t="s">
        <v>307</v>
      </c>
      <c r="D152" s="42" t="s">
        <v>308</v>
      </c>
      <c r="E152" s="43">
        <v>6175</v>
      </c>
      <c r="F152" s="43">
        <v>6175</v>
      </c>
      <c r="H152" s="40" t="str">
        <f t="shared" si="6"/>
        <v>15</v>
      </c>
      <c r="I152" s="40" t="str">
        <f t="shared" si="6"/>
        <v>11</v>
      </c>
      <c r="J152" s="40" t="str">
        <f t="shared" si="6"/>
        <v>01</v>
      </c>
      <c r="K152" s="44" t="str">
        <f t="shared" si="7"/>
        <v xml:space="preserve"> 기계</v>
      </c>
      <c r="L152" s="44" t="str">
        <f t="shared" si="7"/>
        <v xml:space="preserve"> 스마트팩토리</v>
      </c>
      <c r="M152" s="44" t="str">
        <f t="shared" si="7"/>
        <v xml:space="preserve"> 스마트팩토리설계</v>
      </c>
    </row>
    <row r="153" spans="1:13">
      <c r="A153" s="86" t="str">
        <f t="shared" si="8"/>
        <v>160101</v>
      </c>
      <c r="B153" s="41" t="s">
        <v>309</v>
      </c>
      <c r="C153" s="42" t="s">
        <v>310</v>
      </c>
      <c r="D153" s="42" t="s">
        <v>311</v>
      </c>
      <c r="E153" s="43">
        <v>6519</v>
      </c>
      <c r="F153" s="43">
        <v>6519</v>
      </c>
      <c r="H153" s="40" t="str">
        <f t="shared" si="6"/>
        <v>16</v>
      </c>
      <c r="I153" s="40" t="str">
        <f t="shared" si="6"/>
        <v>01</v>
      </c>
      <c r="J153" s="40" t="str">
        <f t="shared" si="6"/>
        <v>01</v>
      </c>
      <c r="K153" s="44" t="str">
        <f t="shared" si="7"/>
        <v xml:space="preserve"> 재료</v>
      </c>
      <c r="L153" s="44" t="str">
        <f t="shared" si="7"/>
        <v xml:space="preserve"> 금속재료</v>
      </c>
      <c r="M153" s="44" t="str">
        <f t="shared" si="7"/>
        <v xml:space="preserve"> 금속엔지니어링</v>
      </c>
    </row>
    <row r="154" spans="1:13">
      <c r="A154" s="86" t="str">
        <f t="shared" si="8"/>
        <v>160102</v>
      </c>
      <c r="B154" s="41" t="s">
        <v>309</v>
      </c>
      <c r="C154" s="42" t="s">
        <v>310</v>
      </c>
      <c r="D154" s="42" t="s">
        <v>312</v>
      </c>
      <c r="E154" s="43">
        <v>6519</v>
      </c>
      <c r="F154" s="43">
        <v>6519</v>
      </c>
      <c r="H154" s="40" t="str">
        <f t="shared" si="6"/>
        <v>16</v>
      </c>
      <c r="I154" s="40" t="str">
        <f t="shared" si="6"/>
        <v>01</v>
      </c>
      <c r="J154" s="40" t="str">
        <f t="shared" si="6"/>
        <v>02</v>
      </c>
      <c r="K154" s="44" t="str">
        <f t="shared" si="7"/>
        <v xml:space="preserve"> 재료</v>
      </c>
      <c r="L154" s="44" t="str">
        <f t="shared" si="7"/>
        <v xml:space="preserve"> 금속재료</v>
      </c>
      <c r="M154" s="44" t="str">
        <f t="shared" si="7"/>
        <v xml:space="preserve"> 금속재료제조</v>
      </c>
    </row>
    <row r="155" spans="1:13">
      <c r="A155" s="86" t="str">
        <f t="shared" si="8"/>
        <v>160103</v>
      </c>
      <c r="B155" s="41" t="s">
        <v>309</v>
      </c>
      <c r="C155" s="42" t="s">
        <v>310</v>
      </c>
      <c r="D155" s="42" t="s">
        <v>313</v>
      </c>
      <c r="E155" s="43">
        <v>6737</v>
      </c>
      <c r="F155" s="43">
        <v>6737</v>
      </c>
      <c r="H155" s="40" t="str">
        <f t="shared" si="6"/>
        <v>16</v>
      </c>
      <c r="I155" s="40" t="str">
        <f t="shared" si="6"/>
        <v>01</v>
      </c>
      <c r="J155" s="40" t="str">
        <f t="shared" si="6"/>
        <v>03</v>
      </c>
      <c r="K155" s="44" t="str">
        <f t="shared" si="7"/>
        <v xml:space="preserve"> 재료</v>
      </c>
      <c r="L155" s="44" t="str">
        <f t="shared" si="7"/>
        <v xml:space="preserve"> 금속재료</v>
      </c>
      <c r="M155" s="44" t="str">
        <f t="shared" si="7"/>
        <v xml:space="preserve"> 금속가공</v>
      </c>
    </row>
    <row r="156" spans="1:13">
      <c r="A156" s="86" t="str">
        <f t="shared" si="8"/>
        <v>160104</v>
      </c>
      <c r="B156" s="41" t="s">
        <v>309</v>
      </c>
      <c r="C156" s="42" t="s">
        <v>310</v>
      </c>
      <c r="D156" s="42" t="s">
        <v>314</v>
      </c>
      <c r="E156" s="43">
        <v>6897</v>
      </c>
      <c r="F156" s="43">
        <v>6897</v>
      </c>
      <c r="H156" s="40" t="str">
        <f t="shared" si="6"/>
        <v>16</v>
      </c>
      <c r="I156" s="40" t="str">
        <f t="shared" si="6"/>
        <v>01</v>
      </c>
      <c r="J156" s="40" t="str">
        <f t="shared" si="6"/>
        <v>04</v>
      </c>
      <c r="K156" s="44" t="str">
        <f t="shared" si="7"/>
        <v xml:space="preserve"> 재료</v>
      </c>
      <c r="L156" s="44" t="str">
        <f t="shared" si="7"/>
        <v xml:space="preserve"> 금속재료</v>
      </c>
      <c r="M156" s="44" t="str">
        <f t="shared" si="7"/>
        <v xml:space="preserve"> 표면처리</v>
      </c>
    </row>
    <row r="157" spans="1:13">
      <c r="A157" s="86" t="str">
        <f t="shared" si="8"/>
        <v>160105</v>
      </c>
      <c r="B157" s="41" t="s">
        <v>309</v>
      </c>
      <c r="C157" s="42" t="s">
        <v>310</v>
      </c>
      <c r="D157" s="42" t="s">
        <v>315</v>
      </c>
      <c r="E157" s="43">
        <v>7250</v>
      </c>
      <c r="F157" s="43">
        <v>7250</v>
      </c>
      <c r="H157" s="40" t="str">
        <f t="shared" si="6"/>
        <v>16</v>
      </c>
      <c r="I157" s="40" t="str">
        <f t="shared" si="6"/>
        <v>01</v>
      </c>
      <c r="J157" s="40" t="str">
        <f t="shared" si="6"/>
        <v>05</v>
      </c>
      <c r="K157" s="44" t="str">
        <f t="shared" si="7"/>
        <v xml:space="preserve"> 재료</v>
      </c>
      <c r="L157" s="44" t="str">
        <f t="shared" si="7"/>
        <v xml:space="preserve"> 금속재료</v>
      </c>
      <c r="M157" s="44" t="str">
        <f t="shared" si="7"/>
        <v xml:space="preserve"> 용접</v>
      </c>
    </row>
    <row r="158" spans="1:13">
      <c r="A158" s="86" t="str">
        <f t="shared" si="8"/>
        <v>160106</v>
      </c>
      <c r="B158" s="41" t="s">
        <v>309</v>
      </c>
      <c r="C158" s="42" t="s">
        <v>310</v>
      </c>
      <c r="D158" s="42" t="s">
        <v>316</v>
      </c>
      <c r="E158" s="43">
        <v>6769</v>
      </c>
      <c r="F158" s="43">
        <v>6769</v>
      </c>
      <c r="H158" s="40" t="str">
        <f t="shared" ref="H158:J221" si="9">LEFT(B158,2)</f>
        <v>16</v>
      </c>
      <c r="I158" s="40" t="str">
        <f t="shared" si="9"/>
        <v>01</v>
      </c>
      <c r="J158" s="40" t="str">
        <f t="shared" si="9"/>
        <v>06</v>
      </c>
      <c r="K158" s="44" t="str">
        <f t="shared" ref="K158:M221" si="10">MID(B158,4,50)</f>
        <v xml:space="preserve"> 재료</v>
      </c>
      <c r="L158" s="44" t="str">
        <f t="shared" si="10"/>
        <v xml:space="preserve"> 금속재료</v>
      </c>
      <c r="M158" s="44" t="str">
        <f t="shared" si="10"/>
        <v xml:space="preserve"> 비철금속재료제조</v>
      </c>
    </row>
    <row r="159" spans="1:13">
      <c r="A159" s="86" t="str">
        <f t="shared" si="8"/>
        <v>160201</v>
      </c>
      <c r="B159" s="41" t="s">
        <v>309</v>
      </c>
      <c r="C159" s="42" t="s">
        <v>317</v>
      </c>
      <c r="D159" s="42" t="s">
        <v>318</v>
      </c>
      <c r="E159" s="43">
        <v>6682</v>
      </c>
      <c r="F159" s="43">
        <v>6682</v>
      </c>
      <c r="H159" s="40" t="str">
        <f t="shared" si="9"/>
        <v>16</v>
      </c>
      <c r="I159" s="40" t="str">
        <f t="shared" si="9"/>
        <v>02</v>
      </c>
      <c r="J159" s="40" t="str">
        <f t="shared" si="9"/>
        <v>01</v>
      </c>
      <c r="K159" s="44" t="str">
        <f t="shared" si="10"/>
        <v xml:space="preserve"> 재료</v>
      </c>
      <c r="L159" s="44" t="str">
        <f t="shared" si="10"/>
        <v xml:space="preserve"> 요업재료</v>
      </c>
      <c r="M159" s="44" t="str">
        <f t="shared" si="10"/>
        <v xml:space="preserve"> 파인세라믹제조</v>
      </c>
    </row>
    <row r="160" spans="1:13">
      <c r="A160" s="86" t="str">
        <f t="shared" si="8"/>
        <v>160202</v>
      </c>
      <c r="B160" s="41" t="s">
        <v>309</v>
      </c>
      <c r="C160" s="42" t="s">
        <v>317</v>
      </c>
      <c r="D160" s="42" t="s">
        <v>319</v>
      </c>
      <c r="E160" s="43">
        <v>6682</v>
      </c>
      <c r="F160" s="43">
        <v>6682</v>
      </c>
      <c r="H160" s="40" t="str">
        <f t="shared" si="9"/>
        <v>16</v>
      </c>
      <c r="I160" s="40" t="str">
        <f t="shared" si="9"/>
        <v>02</v>
      </c>
      <c r="J160" s="40" t="str">
        <f t="shared" si="9"/>
        <v>02</v>
      </c>
      <c r="K160" s="44" t="str">
        <f t="shared" si="10"/>
        <v xml:space="preserve"> 재료</v>
      </c>
      <c r="L160" s="44" t="str">
        <f t="shared" si="10"/>
        <v xml:space="preserve"> 요업재료</v>
      </c>
      <c r="M160" s="44" t="str">
        <f t="shared" si="10"/>
        <v xml:space="preserve"> 전통세라믹제조</v>
      </c>
    </row>
    <row r="161" spans="1:13">
      <c r="A161" s="86" t="str">
        <f t="shared" si="8"/>
        <v>170101</v>
      </c>
      <c r="B161" s="41" t="s">
        <v>320</v>
      </c>
      <c r="C161" s="42" t="s">
        <v>321</v>
      </c>
      <c r="D161" s="42" t="s">
        <v>322</v>
      </c>
      <c r="E161" s="43">
        <v>6265</v>
      </c>
      <c r="F161" s="43">
        <v>6265</v>
      </c>
      <c r="H161" s="40" t="str">
        <f t="shared" si="9"/>
        <v>17</v>
      </c>
      <c r="I161" s="40" t="str">
        <f t="shared" si="9"/>
        <v>01</v>
      </c>
      <c r="J161" s="40" t="str">
        <f t="shared" si="9"/>
        <v>01</v>
      </c>
      <c r="K161" s="44" t="str">
        <f t="shared" si="10"/>
        <v xml:space="preserve"> 화학</v>
      </c>
      <c r="L161" s="44" t="str">
        <f t="shared" si="10"/>
        <v xml:space="preserve"> 화학물질･화학공정관리</v>
      </c>
      <c r="M161" s="44" t="str">
        <f t="shared" si="10"/>
        <v xml:space="preserve"> 화학물질관리</v>
      </c>
    </row>
    <row r="162" spans="1:13">
      <c r="A162" s="86" t="str">
        <f t="shared" si="8"/>
        <v>170102</v>
      </c>
      <c r="B162" s="41" t="s">
        <v>320</v>
      </c>
      <c r="C162" s="42" t="s">
        <v>321</v>
      </c>
      <c r="D162" s="42" t="s">
        <v>323</v>
      </c>
      <c r="E162" s="43">
        <v>5999</v>
      </c>
      <c r="F162" s="43">
        <v>5999</v>
      </c>
      <c r="H162" s="40" t="str">
        <f t="shared" si="9"/>
        <v>17</v>
      </c>
      <c r="I162" s="40" t="str">
        <f t="shared" si="9"/>
        <v>01</v>
      </c>
      <c r="J162" s="40" t="str">
        <f t="shared" si="9"/>
        <v>02</v>
      </c>
      <c r="K162" s="44" t="str">
        <f t="shared" si="10"/>
        <v xml:space="preserve"> 화학</v>
      </c>
      <c r="L162" s="44" t="str">
        <f t="shared" si="10"/>
        <v xml:space="preserve"> 화학물질･화학공정관리</v>
      </c>
      <c r="M162" s="44" t="str">
        <f t="shared" si="10"/>
        <v xml:space="preserve"> 화학공정관리</v>
      </c>
    </row>
    <row r="163" spans="1:13">
      <c r="A163" s="86" t="str">
        <f t="shared" si="8"/>
        <v>170103</v>
      </c>
      <c r="B163" s="41" t="s">
        <v>320</v>
      </c>
      <c r="C163" s="42" t="s">
        <v>321</v>
      </c>
      <c r="D163" s="42" t="s">
        <v>324</v>
      </c>
      <c r="E163" s="43">
        <v>6233</v>
      </c>
      <c r="F163" s="43">
        <v>6233</v>
      </c>
      <c r="H163" s="40" t="str">
        <f t="shared" si="9"/>
        <v>17</v>
      </c>
      <c r="I163" s="40" t="str">
        <f t="shared" si="9"/>
        <v>01</v>
      </c>
      <c r="J163" s="40" t="str">
        <f t="shared" si="9"/>
        <v>03</v>
      </c>
      <c r="K163" s="44" t="str">
        <f t="shared" si="10"/>
        <v xml:space="preserve"> 화학</v>
      </c>
      <c r="L163" s="44" t="str">
        <f t="shared" si="10"/>
        <v xml:space="preserve"> 화학물질･화학공정관리</v>
      </c>
      <c r="M163" s="44" t="str">
        <f t="shared" si="10"/>
        <v xml:space="preserve"> 화학제품연구개발</v>
      </c>
    </row>
    <row r="164" spans="1:13">
      <c r="A164" s="86" t="str">
        <f t="shared" si="8"/>
        <v>170201</v>
      </c>
      <c r="B164" s="41" t="s">
        <v>320</v>
      </c>
      <c r="C164" s="42" t="s">
        <v>325</v>
      </c>
      <c r="D164" s="42" t="s">
        <v>326</v>
      </c>
      <c r="E164" s="43">
        <v>7000</v>
      </c>
      <c r="F164" s="43">
        <v>7000</v>
      </c>
      <c r="H164" s="40" t="str">
        <f t="shared" si="9"/>
        <v>17</v>
      </c>
      <c r="I164" s="40" t="str">
        <f t="shared" si="9"/>
        <v>02</v>
      </c>
      <c r="J164" s="40" t="str">
        <f t="shared" si="9"/>
        <v>01</v>
      </c>
      <c r="K164" s="44" t="str">
        <f t="shared" si="10"/>
        <v xml:space="preserve"> 화학</v>
      </c>
      <c r="L164" s="44" t="str">
        <f t="shared" si="10"/>
        <v xml:space="preserve"> 석유･기초화학물제조</v>
      </c>
      <c r="M164" s="44" t="str">
        <f t="shared" si="10"/>
        <v xml:space="preserve"> 석유･천연가스제조</v>
      </c>
    </row>
    <row r="165" spans="1:13">
      <c r="A165" s="86" t="str">
        <f t="shared" si="8"/>
        <v>170202</v>
      </c>
      <c r="B165" s="41" t="s">
        <v>320</v>
      </c>
      <c r="C165" s="42" t="s">
        <v>325</v>
      </c>
      <c r="D165" s="42" t="s">
        <v>327</v>
      </c>
      <c r="E165" s="43">
        <v>6200</v>
      </c>
      <c r="F165" s="43">
        <v>6200</v>
      </c>
      <c r="H165" s="40" t="str">
        <f t="shared" si="9"/>
        <v>17</v>
      </c>
      <c r="I165" s="40" t="str">
        <f t="shared" si="9"/>
        <v>02</v>
      </c>
      <c r="J165" s="40" t="str">
        <f t="shared" si="9"/>
        <v>02</v>
      </c>
      <c r="K165" s="44" t="str">
        <f t="shared" si="10"/>
        <v xml:space="preserve"> 화학</v>
      </c>
      <c r="L165" s="44" t="str">
        <f t="shared" si="10"/>
        <v xml:space="preserve"> 석유･기초화학물제조</v>
      </c>
      <c r="M165" s="44" t="str">
        <f t="shared" si="10"/>
        <v xml:space="preserve"> 기초유기화학물제조</v>
      </c>
    </row>
    <row r="166" spans="1:13">
      <c r="A166" s="86" t="str">
        <f t="shared" si="8"/>
        <v>170203</v>
      </c>
      <c r="B166" s="41" t="s">
        <v>320</v>
      </c>
      <c r="C166" s="42" t="s">
        <v>325</v>
      </c>
      <c r="D166" s="42" t="s">
        <v>328</v>
      </c>
      <c r="E166" s="43">
        <v>6400</v>
      </c>
      <c r="F166" s="43">
        <v>6400</v>
      </c>
      <c r="H166" s="40" t="str">
        <f t="shared" si="9"/>
        <v>17</v>
      </c>
      <c r="I166" s="40" t="str">
        <f t="shared" si="9"/>
        <v>02</v>
      </c>
      <c r="J166" s="40" t="str">
        <f t="shared" si="9"/>
        <v>03</v>
      </c>
      <c r="K166" s="44" t="str">
        <f t="shared" si="10"/>
        <v xml:space="preserve"> 화학</v>
      </c>
      <c r="L166" s="44" t="str">
        <f t="shared" si="10"/>
        <v xml:space="preserve"> 석유･기초화학물제조</v>
      </c>
      <c r="M166" s="44" t="str">
        <f t="shared" si="10"/>
        <v xml:space="preserve"> 기초무기화학물제조</v>
      </c>
    </row>
    <row r="167" spans="1:13">
      <c r="A167" s="86" t="str">
        <f t="shared" si="8"/>
        <v>170301</v>
      </c>
      <c r="B167" s="41" t="s">
        <v>320</v>
      </c>
      <c r="C167" s="42" t="s">
        <v>329</v>
      </c>
      <c r="D167" s="42" t="s">
        <v>330</v>
      </c>
      <c r="E167" s="43">
        <v>6752</v>
      </c>
      <c r="F167" s="43">
        <v>6752</v>
      </c>
      <c r="H167" s="40" t="str">
        <f t="shared" si="9"/>
        <v>17</v>
      </c>
      <c r="I167" s="40" t="str">
        <f t="shared" si="9"/>
        <v>03</v>
      </c>
      <c r="J167" s="40" t="str">
        <f t="shared" si="9"/>
        <v>01</v>
      </c>
      <c r="K167" s="44" t="str">
        <f t="shared" si="10"/>
        <v xml:space="preserve"> 화학</v>
      </c>
      <c r="L167" s="44" t="str">
        <f t="shared" si="10"/>
        <v xml:space="preserve"> 정밀화학제품제조</v>
      </c>
      <c r="M167" s="44" t="str">
        <f t="shared" si="10"/>
        <v xml:space="preserve"> 생리활성화제품제조</v>
      </c>
    </row>
    <row r="168" spans="1:13">
      <c r="A168" s="86" t="str">
        <f t="shared" si="8"/>
        <v>170302</v>
      </c>
      <c r="B168" s="41" t="s">
        <v>320</v>
      </c>
      <c r="C168" s="42" t="s">
        <v>329</v>
      </c>
      <c r="D168" s="42" t="s">
        <v>331</v>
      </c>
      <c r="E168" s="43">
        <v>7000</v>
      </c>
      <c r="F168" s="43">
        <v>7000</v>
      </c>
      <c r="H168" s="40" t="str">
        <f t="shared" si="9"/>
        <v>17</v>
      </c>
      <c r="I168" s="40" t="str">
        <f t="shared" si="9"/>
        <v>03</v>
      </c>
      <c r="J168" s="40" t="str">
        <f t="shared" si="9"/>
        <v>02</v>
      </c>
      <c r="K168" s="44" t="str">
        <f t="shared" si="10"/>
        <v xml:space="preserve"> 화학</v>
      </c>
      <c r="L168" s="44" t="str">
        <f t="shared" si="10"/>
        <v xml:space="preserve"> 정밀화학제품제조</v>
      </c>
      <c r="M168" s="44" t="str">
        <f t="shared" si="10"/>
        <v xml:space="preserve"> 기능성정밀화학제품제조</v>
      </c>
    </row>
    <row r="169" spans="1:13">
      <c r="A169" s="86" t="str">
        <f t="shared" si="8"/>
        <v>170303</v>
      </c>
      <c r="B169" s="41" t="s">
        <v>320</v>
      </c>
      <c r="C169" s="42" t="s">
        <v>329</v>
      </c>
      <c r="D169" s="42" t="s">
        <v>332</v>
      </c>
      <c r="E169" s="43">
        <v>7000</v>
      </c>
      <c r="F169" s="43">
        <v>7000</v>
      </c>
      <c r="H169" s="40" t="str">
        <f t="shared" si="9"/>
        <v>17</v>
      </c>
      <c r="I169" s="40" t="str">
        <f t="shared" si="9"/>
        <v>03</v>
      </c>
      <c r="J169" s="40" t="str">
        <f t="shared" si="9"/>
        <v>03</v>
      </c>
      <c r="K169" s="44" t="str">
        <f t="shared" si="10"/>
        <v xml:space="preserve"> 화학</v>
      </c>
      <c r="L169" s="44" t="str">
        <f t="shared" si="10"/>
        <v xml:space="preserve"> 정밀화학제품제조</v>
      </c>
      <c r="M169" s="44" t="str">
        <f t="shared" si="10"/>
        <v xml:space="preserve"> 바이오의약품제조</v>
      </c>
    </row>
    <row r="170" spans="1:13">
      <c r="A170" s="86" t="str">
        <f t="shared" si="8"/>
        <v>170304</v>
      </c>
      <c r="B170" s="41" t="s">
        <v>320</v>
      </c>
      <c r="C170" s="42" t="s">
        <v>329</v>
      </c>
      <c r="D170" s="42" t="s">
        <v>333</v>
      </c>
      <c r="E170" s="43">
        <v>7000</v>
      </c>
      <c r="F170" s="43">
        <v>7000</v>
      </c>
      <c r="H170" s="40" t="str">
        <f t="shared" si="9"/>
        <v>17</v>
      </c>
      <c r="I170" s="40" t="str">
        <f t="shared" si="9"/>
        <v>03</v>
      </c>
      <c r="J170" s="40" t="str">
        <f t="shared" si="9"/>
        <v>04</v>
      </c>
      <c r="K170" s="44" t="str">
        <f t="shared" si="10"/>
        <v xml:space="preserve"> 화학</v>
      </c>
      <c r="L170" s="44" t="str">
        <f t="shared" si="10"/>
        <v xml:space="preserve"> 정밀화학제품제조</v>
      </c>
      <c r="M170" s="44" t="str">
        <f t="shared" si="10"/>
        <v xml:space="preserve"> 바이오화학제품제조</v>
      </c>
    </row>
    <row r="171" spans="1:13">
      <c r="A171" s="86" t="str">
        <f t="shared" si="8"/>
        <v>170401</v>
      </c>
      <c r="B171" s="41" t="s">
        <v>320</v>
      </c>
      <c r="C171" s="42" t="s">
        <v>334</v>
      </c>
      <c r="D171" s="42" t="s">
        <v>335</v>
      </c>
      <c r="E171" s="43">
        <v>7000</v>
      </c>
      <c r="F171" s="43">
        <v>7000</v>
      </c>
      <c r="H171" s="40" t="str">
        <f t="shared" si="9"/>
        <v>17</v>
      </c>
      <c r="I171" s="40" t="str">
        <f t="shared" si="9"/>
        <v>04</v>
      </c>
      <c r="J171" s="40" t="str">
        <f t="shared" si="9"/>
        <v>01</v>
      </c>
      <c r="K171" s="44" t="str">
        <f t="shared" si="10"/>
        <v xml:space="preserve"> 화학</v>
      </c>
      <c r="L171" s="44" t="str">
        <f t="shared" si="10"/>
        <v xml:space="preserve"> 플라스틱․고무제품제조</v>
      </c>
      <c r="M171" s="44" t="str">
        <f t="shared" si="10"/>
        <v xml:space="preserve"> 플라스틱제품제조</v>
      </c>
    </row>
    <row r="172" spans="1:13">
      <c r="A172" s="86" t="str">
        <f t="shared" si="8"/>
        <v>170402</v>
      </c>
      <c r="B172" s="41" t="s">
        <v>320</v>
      </c>
      <c r="C172" s="42" t="s">
        <v>334</v>
      </c>
      <c r="D172" s="42" t="s">
        <v>336</v>
      </c>
      <c r="E172" s="43">
        <v>7000</v>
      </c>
      <c r="F172" s="43">
        <v>7000</v>
      </c>
      <c r="H172" s="40" t="str">
        <f t="shared" si="9"/>
        <v>17</v>
      </c>
      <c r="I172" s="40" t="str">
        <f t="shared" si="9"/>
        <v>04</v>
      </c>
      <c r="J172" s="40" t="str">
        <f t="shared" si="9"/>
        <v>02</v>
      </c>
      <c r="K172" s="44" t="str">
        <f t="shared" si="10"/>
        <v xml:space="preserve"> 화학</v>
      </c>
      <c r="L172" s="44" t="str">
        <f t="shared" si="10"/>
        <v xml:space="preserve"> 플라스틱․고무제품제조</v>
      </c>
      <c r="M172" s="44" t="str">
        <f t="shared" si="10"/>
        <v xml:space="preserve"> 고무제품제조</v>
      </c>
    </row>
    <row r="173" spans="1:13">
      <c r="A173" s="86" t="str">
        <f t="shared" si="8"/>
        <v>180101</v>
      </c>
      <c r="B173" s="41" t="s">
        <v>337</v>
      </c>
      <c r="C173" s="42" t="s">
        <v>338</v>
      </c>
      <c r="D173" s="42" t="s">
        <v>339</v>
      </c>
      <c r="E173" s="43">
        <v>6215</v>
      </c>
      <c r="F173" s="43">
        <v>6215</v>
      </c>
      <c r="H173" s="40" t="str">
        <f t="shared" si="9"/>
        <v>18</v>
      </c>
      <c r="I173" s="40" t="str">
        <f t="shared" si="9"/>
        <v>01</v>
      </c>
      <c r="J173" s="40" t="str">
        <f t="shared" si="9"/>
        <v>01</v>
      </c>
      <c r="K173" s="44" t="str">
        <f t="shared" si="10"/>
        <v xml:space="preserve"> 섬유･의복</v>
      </c>
      <c r="L173" s="44" t="str">
        <f t="shared" si="10"/>
        <v xml:space="preserve"> 섬유제조</v>
      </c>
      <c r="M173" s="44" t="str">
        <f t="shared" si="10"/>
        <v xml:space="preserve"> 섬유생산</v>
      </c>
    </row>
    <row r="174" spans="1:13">
      <c r="A174" s="86" t="str">
        <f t="shared" si="8"/>
        <v>180102</v>
      </c>
      <c r="B174" s="41" t="s">
        <v>337</v>
      </c>
      <c r="C174" s="42" t="s">
        <v>338</v>
      </c>
      <c r="D174" s="42" t="s">
        <v>340</v>
      </c>
      <c r="E174" s="43">
        <v>6221</v>
      </c>
      <c r="F174" s="43">
        <v>6221</v>
      </c>
      <c r="H174" s="40" t="str">
        <f t="shared" si="9"/>
        <v>18</v>
      </c>
      <c r="I174" s="40" t="str">
        <f t="shared" si="9"/>
        <v>01</v>
      </c>
      <c r="J174" s="40" t="str">
        <f t="shared" si="9"/>
        <v>02</v>
      </c>
      <c r="K174" s="44" t="str">
        <f t="shared" si="10"/>
        <v xml:space="preserve"> 섬유･의복</v>
      </c>
      <c r="L174" s="44" t="str">
        <f t="shared" si="10"/>
        <v xml:space="preserve"> 섬유제조</v>
      </c>
      <c r="M174" s="44" t="str">
        <f t="shared" si="10"/>
        <v xml:space="preserve"> 섬유가공</v>
      </c>
    </row>
    <row r="175" spans="1:13">
      <c r="A175" s="86" t="str">
        <f t="shared" si="8"/>
        <v>180103</v>
      </c>
      <c r="B175" s="41" t="s">
        <v>337</v>
      </c>
      <c r="C175" s="42" t="s">
        <v>338</v>
      </c>
      <c r="D175" s="42" t="s">
        <v>341</v>
      </c>
      <c r="E175" s="43">
        <v>6215</v>
      </c>
      <c r="F175" s="43">
        <v>6215</v>
      </c>
      <c r="H175" s="40" t="str">
        <f t="shared" si="9"/>
        <v>18</v>
      </c>
      <c r="I175" s="40" t="str">
        <f t="shared" si="9"/>
        <v>01</v>
      </c>
      <c r="J175" s="40" t="str">
        <f t="shared" si="9"/>
        <v>03</v>
      </c>
      <c r="K175" s="44" t="str">
        <f t="shared" si="10"/>
        <v xml:space="preserve"> 섬유･의복</v>
      </c>
      <c r="L175" s="44" t="str">
        <f t="shared" si="10"/>
        <v xml:space="preserve"> 섬유제조</v>
      </c>
      <c r="M175" s="44" t="str">
        <f t="shared" si="10"/>
        <v xml:space="preserve"> 섬유생산관리</v>
      </c>
    </row>
    <row r="176" spans="1:13">
      <c r="A176" s="86" t="str">
        <f t="shared" si="8"/>
        <v>180201</v>
      </c>
      <c r="B176" s="41" t="s">
        <v>337</v>
      </c>
      <c r="C176" s="42" t="s">
        <v>342</v>
      </c>
      <c r="D176" s="42" t="s">
        <v>343</v>
      </c>
      <c r="E176" s="43">
        <v>6428</v>
      </c>
      <c r="F176" s="43">
        <v>6428</v>
      </c>
      <c r="H176" s="40" t="str">
        <f t="shared" si="9"/>
        <v>18</v>
      </c>
      <c r="I176" s="40" t="str">
        <f t="shared" si="9"/>
        <v>02</v>
      </c>
      <c r="J176" s="40" t="str">
        <f t="shared" si="9"/>
        <v>01</v>
      </c>
      <c r="K176" s="44" t="str">
        <f t="shared" si="10"/>
        <v xml:space="preserve"> 섬유･의복</v>
      </c>
      <c r="L176" s="44" t="str">
        <f t="shared" si="10"/>
        <v xml:space="preserve"> 패션</v>
      </c>
      <c r="M176" s="44" t="str">
        <f t="shared" si="10"/>
        <v xml:space="preserve"> 패션제품기획</v>
      </c>
    </row>
    <row r="177" spans="1:13">
      <c r="A177" s="86" t="str">
        <f t="shared" si="8"/>
        <v>180202</v>
      </c>
      <c r="B177" s="41" t="s">
        <v>337</v>
      </c>
      <c r="C177" s="42" t="s">
        <v>342</v>
      </c>
      <c r="D177" s="42" t="s">
        <v>344</v>
      </c>
      <c r="E177" s="43">
        <v>6048</v>
      </c>
      <c r="F177" s="43">
        <v>6048</v>
      </c>
      <c r="H177" s="40" t="str">
        <f t="shared" si="9"/>
        <v>18</v>
      </c>
      <c r="I177" s="40" t="str">
        <f t="shared" si="9"/>
        <v>02</v>
      </c>
      <c r="J177" s="40" t="str">
        <f t="shared" si="9"/>
        <v>02</v>
      </c>
      <c r="K177" s="44" t="str">
        <f t="shared" si="10"/>
        <v xml:space="preserve"> 섬유･의복</v>
      </c>
      <c r="L177" s="44" t="str">
        <f t="shared" si="10"/>
        <v xml:space="preserve"> 패션</v>
      </c>
      <c r="M177" s="44" t="str">
        <f t="shared" si="10"/>
        <v xml:space="preserve"> 패션제품생산</v>
      </c>
    </row>
    <row r="178" spans="1:13">
      <c r="A178" s="86" t="str">
        <f t="shared" si="8"/>
        <v>180203</v>
      </c>
      <c r="B178" s="41" t="s">
        <v>337</v>
      </c>
      <c r="C178" s="42" t="s">
        <v>342</v>
      </c>
      <c r="D178" s="42" t="s">
        <v>345</v>
      </c>
      <c r="E178" s="43">
        <v>6533</v>
      </c>
      <c r="F178" s="43">
        <v>6533</v>
      </c>
      <c r="H178" s="40" t="str">
        <f t="shared" si="9"/>
        <v>18</v>
      </c>
      <c r="I178" s="40" t="str">
        <f t="shared" si="9"/>
        <v>02</v>
      </c>
      <c r="J178" s="40" t="str">
        <f t="shared" si="9"/>
        <v>03</v>
      </c>
      <c r="K178" s="44" t="str">
        <f t="shared" si="10"/>
        <v xml:space="preserve"> 섬유･의복</v>
      </c>
      <c r="L178" s="44" t="str">
        <f t="shared" si="10"/>
        <v xml:space="preserve"> 패션</v>
      </c>
      <c r="M178" s="44" t="str">
        <f t="shared" si="10"/>
        <v xml:space="preserve"> 패션제품유통</v>
      </c>
    </row>
    <row r="179" spans="1:13">
      <c r="A179" s="86" t="str">
        <f t="shared" si="8"/>
        <v>180204</v>
      </c>
      <c r="B179" s="45" t="s">
        <v>337</v>
      </c>
      <c r="C179" s="46" t="s">
        <v>342</v>
      </c>
      <c r="D179" s="46" t="s">
        <v>346</v>
      </c>
      <c r="E179" s="43">
        <v>7812</v>
      </c>
      <c r="F179" s="43">
        <v>7812</v>
      </c>
      <c r="G179" s="47"/>
      <c r="H179" s="40" t="str">
        <f t="shared" si="9"/>
        <v>18</v>
      </c>
      <c r="I179" s="40" t="str">
        <f t="shared" si="9"/>
        <v>02</v>
      </c>
      <c r="J179" s="40" t="str">
        <f t="shared" si="9"/>
        <v>04</v>
      </c>
      <c r="K179" s="44" t="str">
        <f t="shared" si="10"/>
        <v xml:space="preserve"> 섬유･의복</v>
      </c>
      <c r="L179" s="44" t="str">
        <f t="shared" si="10"/>
        <v xml:space="preserve"> 패션</v>
      </c>
      <c r="M179" s="44" t="str">
        <f t="shared" si="10"/>
        <v xml:space="preserve"> 신발개발･생산</v>
      </c>
    </row>
    <row r="180" spans="1:13">
      <c r="A180" s="86" t="str">
        <f t="shared" si="8"/>
        <v>190101</v>
      </c>
      <c r="B180" s="45" t="s">
        <v>347</v>
      </c>
      <c r="C180" s="46" t="s">
        <v>348</v>
      </c>
      <c r="D180" s="46" t="s">
        <v>349</v>
      </c>
      <c r="E180" s="43">
        <v>8997</v>
      </c>
      <c r="F180" s="43">
        <v>8997</v>
      </c>
      <c r="G180" s="47"/>
      <c r="H180" s="40" t="str">
        <f t="shared" si="9"/>
        <v>19</v>
      </c>
      <c r="I180" s="40" t="str">
        <f t="shared" si="9"/>
        <v>01</v>
      </c>
      <c r="J180" s="40" t="str">
        <f t="shared" si="9"/>
        <v>01</v>
      </c>
      <c r="K180" s="44" t="str">
        <f t="shared" si="10"/>
        <v xml:space="preserve"> 전기･전자</v>
      </c>
      <c r="L180" s="44" t="str">
        <f t="shared" si="10"/>
        <v xml:space="preserve"> 전기</v>
      </c>
      <c r="M180" s="44" t="str">
        <f t="shared" si="10"/>
        <v xml:space="preserve"> 발전설비설계</v>
      </c>
    </row>
    <row r="181" spans="1:13">
      <c r="A181" s="86" t="str">
        <f t="shared" si="8"/>
        <v>190102</v>
      </c>
      <c r="B181" s="45" t="s">
        <v>347</v>
      </c>
      <c r="C181" s="46" t="s">
        <v>348</v>
      </c>
      <c r="D181" s="46" t="s">
        <v>350</v>
      </c>
      <c r="E181" s="43">
        <v>6270</v>
      </c>
      <c r="F181" s="43">
        <v>6270</v>
      </c>
      <c r="G181" s="47"/>
      <c r="H181" s="40" t="str">
        <f t="shared" si="9"/>
        <v>19</v>
      </c>
      <c r="I181" s="40" t="str">
        <f t="shared" si="9"/>
        <v>01</v>
      </c>
      <c r="J181" s="40" t="str">
        <f t="shared" si="9"/>
        <v>02</v>
      </c>
      <c r="K181" s="44" t="str">
        <f t="shared" si="10"/>
        <v xml:space="preserve"> 전기･전자</v>
      </c>
      <c r="L181" s="44" t="str">
        <f t="shared" si="10"/>
        <v xml:space="preserve"> 전기</v>
      </c>
      <c r="M181" s="44" t="str">
        <f t="shared" si="10"/>
        <v xml:space="preserve"> 발전설비운영</v>
      </c>
    </row>
    <row r="182" spans="1:13">
      <c r="A182" s="86" t="str">
        <f t="shared" si="8"/>
        <v>190103</v>
      </c>
      <c r="B182" s="41" t="s">
        <v>347</v>
      </c>
      <c r="C182" s="42" t="s">
        <v>348</v>
      </c>
      <c r="D182" s="42" t="s">
        <v>351</v>
      </c>
      <c r="E182" s="43">
        <v>8966</v>
      </c>
      <c r="F182" s="43">
        <v>8966</v>
      </c>
      <c r="H182" s="40" t="str">
        <f t="shared" si="9"/>
        <v>19</v>
      </c>
      <c r="I182" s="40" t="str">
        <f t="shared" si="9"/>
        <v>01</v>
      </c>
      <c r="J182" s="40" t="str">
        <f t="shared" si="9"/>
        <v>03</v>
      </c>
      <c r="K182" s="44" t="str">
        <f t="shared" si="10"/>
        <v xml:space="preserve"> 전기･전자</v>
      </c>
      <c r="L182" s="44" t="str">
        <f t="shared" si="10"/>
        <v xml:space="preserve"> 전기</v>
      </c>
      <c r="M182" s="44" t="str">
        <f t="shared" si="10"/>
        <v xml:space="preserve"> 송배전설비</v>
      </c>
    </row>
    <row r="183" spans="1:13">
      <c r="A183" s="86" t="str">
        <f t="shared" si="8"/>
        <v>190104</v>
      </c>
      <c r="B183" s="41" t="s">
        <v>347</v>
      </c>
      <c r="C183" s="42" t="s">
        <v>348</v>
      </c>
      <c r="D183" s="42" t="s">
        <v>352</v>
      </c>
      <c r="E183" s="43">
        <v>6192</v>
      </c>
      <c r="F183" s="43">
        <v>6192</v>
      </c>
      <c r="H183" s="40" t="str">
        <f t="shared" si="9"/>
        <v>19</v>
      </c>
      <c r="I183" s="40" t="str">
        <f t="shared" si="9"/>
        <v>01</v>
      </c>
      <c r="J183" s="40" t="str">
        <f t="shared" si="9"/>
        <v>04</v>
      </c>
      <c r="K183" s="44" t="str">
        <f t="shared" si="10"/>
        <v xml:space="preserve"> 전기･전자</v>
      </c>
      <c r="L183" s="44" t="str">
        <f t="shared" si="10"/>
        <v xml:space="preserve"> 전기</v>
      </c>
      <c r="M183" s="44" t="str">
        <f t="shared" si="10"/>
        <v xml:space="preserve"> 지능형전력망설비</v>
      </c>
    </row>
    <row r="184" spans="1:13">
      <c r="A184" s="86" t="str">
        <f t="shared" si="8"/>
        <v>190105</v>
      </c>
      <c r="B184" s="41" t="s">
        <v>347</v>
      </c>
      <c r="C184" s="42" t="s">
        <v>348</v>
      </c>
      <c r="D184" s="42" t="s">
        <v>353</v>
      </c>
      <c r="E184" s="43">
        <v>6141</v>
      </c>
      <c r="F184" s="43">
        <v>6141</v>
      </c>
      <c r="H184" s="40" t="str">
        <f t="shared" si="9"/>
        <v>19</v>
      </c>
      <c r="I184" s="40" t="str">
        <f t="shared" si="9"/>
        <v>01</v>
      </c>
      <c r="J184" s="40" t="str">
        <f t="shared" si="9"/>
        <v>05</v>
      </c>
      <c r="K184" s="44" t="str">
        <f t="shared" si="10"/>
        <v xml:space="preserve"> 전기･전자</v>
      </c>
      <c r="L184" s="44" t="str">
        <f t="shared" si="10"/>
        <v xml:space="preserve"> 전기</v>
      </c>
      <c r="M184" s="44" t="str">
        <f t="shared" si="10"/>
        <v xml:space="preserve"> 전기기기제작</v>
      </c>
    </row>
    <row r="185" spans="1:13">
      <c r="A185" s="86" t="str">
        <f t="shared" si="8"/>
        <v>190106</v>
      </c>
      <c r="B185" s="41" t="s">
        <v>347</v>
      </c>
      <c r="C185" s="42" t="s">
        <v>348</v>
      </c>
      <c r="D185" s="42" t="s">
        <v>354</v>
      </c>
      <c r="E185" s="43">
        <v>6205</v>
      </c>
      <c r="F185" s="43">
        <v>6205</v>
      </c>
      <c r="H185" s="40" t="str">
        <f t="shared" si="9"/>
        <v>19</v>
      </c>
      <c r="I185" s="40" t="str">
        <f t="shared" si="9"/>
        <v>01</v>
      </c>
      <c r="J185" s="40" t="str">
        <f t="shared" si="9"/>
        <v>06</v>
      </c>
      <c r="K185" s="44" t="str">
        <f t="shared" si="10"/>
        <v xml:space="preserve"> 전기･전자</v>
      </c>
      <c r="L185" s="44" t="str">
        <f t="shared" si="10"/>
        <v xml:space="preserve"> 전기</v>
      </c>
      <c r="M185" s="44" t="str">
        <f t="shared" si="10"/>
        <v xml:space="preserve"> 전기설비설계･감리</v>
      </c>
    </row>
    <row r="186" spans="1:13">
      <c r="A186" s="86" t="str">
        <f t="shared" si="8"/>
        <v>190107</v>
      </c>
      <c r="B186" s="41" t="s">
        <v>347</v>
      </c>
      <c r="C186" s="42" t="s">
        <v>348</v>
      </c>
      <c r="D186" s="42" t="s">
        <v>355</v>
      </c>
      <c r="E186" s="43">
        <v>6547</v>
      </c>
      <c r="F186" s="43">
        <v>6547</v>
      </c>
      <c r="H186" s="40" t="str">
        <f t="shared" si="9"/>
        <v>19</v>
      </c>
      <c r="I186" s="40" t="str">
        <f t="shared" si="9"/>
        <v>01</v>
      </c>
      <c r="J186" s="40" t="str">
        <f t="shared" si="9"/>
        <v>07</v>
      </c>
      <c r="K186" s="44" t="str">
        <f t="shared" si="10"/>
        <v xml:space="preserve"> 전기･전자</v>
      </c>
      <c r="L186" s="44" t="str">
        <f t="shared" si="10"/>
        <v xml:space="preserve"> 전기</v>
      </c>
      <c r="M186" s="44" t="str">
        <f t="shared" si="10"/>
        <v xml:space="preserve"> 전기공사</v>
      </c>
    </row>
    <row r="187" spans="1:13">
      <c r="A187" s="86" t="str">
        <f t="shared" si="8"/>
        <v>190108</v>
      </c>
      <c r="B187" s="41" t="s">
        <v>347</v>
      </c>
      <c r="C187" s="42" t="s">
        <v>348</v>
      </c>
      <c r="D187" s="42" t="s">
        <v>356</v>
      </c>
      <c r="E187" s="43">
        <v>6351</v>
      </c>
      <c r="F187" s="43">
        <v>6351</v>
      </c>
      <c r="H187" s="40" t="str">
        <f t="shared" si="9"/>
        <v>19</v>
      </c>
      <c r="I187" s="40" t="str">
        <f t="shared" si="9"/>
        <v>01</v>
      </c>
      <c r="J187" s="40" t="str">
        <f t="shared" si="9"/>
        <v>08</v>
      </c>
      <c r="K187" s="44" t="str">
        <f t="shared" si="10"/>
        <v xml:space="preserve"> 전기･전자</v>
      </c>
      <c r="L187" s="44" t="str">
        <f t="shared" si="10"/>
        <v xml:space="preserve"> 전기</v>
      </c>
      <c r="M187" s="44" t="str">
        <f t="shared" si="10"/>
        <v xml:space="preserve"> 전기자동제어</v>
      </c>
    </row>
    <row r="188" spans="1:13">
      <c r="A188" s="86" t="str">
        <f t="shared" si="8"/>
        <v>190109</v>
      </c>
      <c r="B188" s="41" t="s">
        <v>347</v>
      </c>
      <c r="C188" s="42" t="s">
        <v>348</v>
      </c>
      <c r="D188" s="42" t="s">
        <v>357</v>
      </c>
      <c r="E188" s="43">
        <v>6631</v>
      </c>
      <c r="F188" s="43">
        <v>6631</v>
      </c>
      <c r="H188" s="40" t="str">
        <f t="shared" si="9"/>
        <v>19</v>
      </c>
      <c r="I188" s="40" t="str">
        <f t="shared" si="9"/>
        <v>01</v>
      </c>
      <c r="J188" s="40" t="str">
        <f t="shared" si="9"/>
        <v>09</v>
      </c>
      <c r="K188" s="44" t="str">
        <f t="shared" si="10"/>
        <v xml:space="preserve"> 전기･전자</v>
      </c>
      <c r="L188" s="44" t="str">
        <f t="shared" si="10"/>
        <v xml:space="preserve"> 전기</v>
      </c>
      <c r="M188" s="44" t="str">
        <f t="shared" si="10"/>
        <v xml:space="preserve"> 전기철도</v>
      </c>
    </row>
    <row r="189" spans="1:13">
      <c r="A189" s="86" t="str">
        <f t="shared" si="8"/>
        <v>190110</v>
      </c>
      <c r="B189" s="41" t="s">
        <v>347</v>
      </c>
      <c r="C189" s="42" t="s">
        <v>348</v>
      </c>
      <c r="D189" s="42" t="s">
        <v>358</v>
      </c>
      <c r="E189" s="43">
        <v>6389</v>
      </c>
      <c r="F189" s="43">
        <v>6389</v>
      </c>
      <c r="H189" s="40" t="str">
        <f t="shared" si="9"/>
        <v>19</v>
      </c>
      <c r="I189" s="40" t="str">
        <f t="shared" si="9"/>
        <v>01</v>
      </c>
      <c r="J189" s="40" t="str">
        <f t="shared" si="9"/>
        <v>10</v>
      </c>
      <c r="K189" s="44" t="str">
        <f t="shared" si="10"/>
        <v xml:space="preserve"> 전기･전자</v>
      </c>
      <c r="L189" s="44" t="str">
        <f t="shared" si="10"/>
        <v xml:space="preserve"> 전기</v>
      </c>
      <c r="M189" s="44" t="str">
        <f t="shared" si="10"/>
        <v xml:space="preserve"> 철도신호제어</v>
      </c>
    </row>
    <row r="190" spans="1:13">
      <c r="A190" s="86" t="str">
        <f t="shared" si="8"/>
        <v>190111</v>
      </c>
      <c r="B190" s="41" t="s">
        <v>347</v>
      </c>
      <c r="C190" s="42" t="s">
        <v>348</v>
      </c>
      <c r="D190" s="42" t="s">
        <v>359</v>
      </c>
      <c r="E190" s="43">
        <v>6655</v>
      </c>
      <c r="F190" s="43">
        <v>6655</v>
      </c>
      <c r="H190" s="40" t="str">
        <f t="shared" si="9"/>
        <v>19</v>
      </c>
      <c r="I190" s="40" t="str">
        <f t="shared" si="9"/>
        <v>01</v>
      </c>
      <c r="J190" s="40" t="str">
        <f t="shared" si="9"/>
        <v>11</v>
      </c>
      <c r="K190" s="44" t="str">
        <f t="shared" si="10"/>
        <v xml:space="preserve"> 전기･전자</v>
      </c>
      <c r="L190" s="44" t="str">
        <f t="shared" si="10"/>
        <v xml:space="preserve"> 전기</v>
      </c>
      <c r="M190" s="44" t="str">
        <f t="shared" si="10"/>
        <v xml:space="preserve"> 초임계CO₂발전</v>
      </c>
    </row>
    <row r="191" spans="1:13">
      <c r="A191" s="86" t="str">
        <f t="shared" si="8"/>
        <v>190112</v>
      </c>
      <c r="B191" s="41" t="s">
        <v>347</v>
      </c>
      <c r="C191" s="42" t="s">
        <v>348</v>
      </c>
      <c r="D191" s="42" t="s">
        <v>360</v>
      </c>
      <c r="E191" s="43">
        <v>6655</v>
      </c>
      <c r="F191" s="43">
        <v>6655</v>
      </c>
      <c r="H191" s="40" t="str">
        <f t="shared" si="9"/>
        <v>19</v>
      </c>
      <c r="I191" s="40" t="str">
        <f t="shared" si="9"/>
        <v>01</v>
      </c>
      <c r="J191" s="40" t="str">
        <f t="shared" si="9"/>
        <v>12</v>
      </c>
      <c r="K191" s="44" t="str">
        <f t="shared" si="10"/>
        <v xml:space="preserve"> 전기･전자</v>
      </c>
      <c r="L191" s="44" t="str">
        <f t="shared" si="10"/>
        <v xml:space="preserve"> 전기</v>
      </c>
      <c r="M191" s="44" t="str">
        <f t="shared" si="10"/>
        <v xml:space="preserve"> 전기저장장치</v>
      </c>
    </row>
    <row r="192" spans="1:13">
      <c r="A192" s="86" t="str">
        <f t="shared" si="8"/>
        <v>190113</v>
      </c>
      <c r="B192" s="41" t="s">
        <v>347</v>
      </c>
      <c r="C192" s="42" t="s">
        <v>348</v>
      </c>
      <c r="D192" s="42" t="s">
        <v>361</v>
      </c>
      <c r="E192" s="43">
        <v>6386</v>
      </c>
      <c r="F192" s="43">
        <v>6386</v>
      </c>
      <c r="H192" s="40" t="str">
        <f t="shared" si="9"/>
        <v>19</v>
      </c>
      <c r="I192" s="40" t="str">
        <f t="shared" si="9"/>
        <v>01</v>
      </c>
      <c r="J192" s="40" t="str">
        <f t="shared" si="9"/>
        <v>13</v>
      </c>
      <c r="K192" s="44" t="str">
        <f t="shared" si="10"/>
        <v xml:space="preserve"> 전기･전자</v>
      </c>
      <c r="L192" s="44" t="str">
        <f t="shared" si="10"/>
        <v xml:space="preserve"> 전기</v>
      </c>
      <c r="M192" s="44" t="str">
        <f t="shared" si="10"/>
        <v xml:space="preserve"> 미래형전기시스템</v>
      </c>
    </row>
    <row r="193" spans="1:13">
      <c r="A193" s="86" t="str">
        <f t="shared" si="8"/>
        <v>190201</v>
      </c>
      <c r="B193" s="41" t="s">
        <v>347</v>
      </c>
      <c r="C193" s="42" t="s">
        <v>362</v>
      </c>
      <c r="D193" s="42" t="s">
        <v>363</v>
      </c>
      <c r="E193" s="43">
        <v>7541</v>
      </c>
      <c r="F193" s="43">
        <v>7541</v>
      </c>
      <c r="H193" s="40" t="str">
        <f t="shared" si="9"/>
        <v>19</v>
      </c>
      <c r="I193" s="40" t="str">
        <f t="shared" si="9"/>
        <v>02</v>
      </c>
      <c r="J193" s="40" t="str">
        <f t="shared" si="9"/>
        <v>01</v>
      </c>
      <c r="K193" s="44" t="str">
        <f t="shared" si="10"/>
        <v xml:space="preserve"> 전기･전자</v>
      </c>
      <c r="L193" s="44" t="str">
        <f t="shared" si="10"/>
        <v xml:space="preserve"> 전자기기일반</v>
      </c>
      <c r="M193" s="44" t="str">
        <f t="shared" si="10"/>
        <v xml:space="preserve"> 전자제품개발기획･생산</v>
      </c>
    </row>
    <row r="194" spans="1:13">
      <c r="A194" s="86" t="str">
        <f t="shared" si="8"/>
        <v>190202</v>
      </c>
      <c r="B194" s="45" t="s">
        <v>347</v>
      </c>
      <c r="C194" s="46" t="s">
        <v>362</v>
      </c>
      <c r="D194" s="46" t="s">
        <v>364</v>
      </c>
      <c r="E194" s="43">
        <v>6019</v>
      </c>
      <c r="F194" s="43">
        <v>6019</v>
      </c>
      <c r="G194" s="47"/>
      <c r="H194" s="40" t="str">
        <f t="shared" si="9"/>
        <v>19</v>
      </c>
      <c r="I194" s="40" t="str">
        <f t="shared" si="9"/>
        <v>02</v>
      </c>
      <c r="J194" s="40" t="str">
        <f t="shared" si="9"/>
        <v>02</v>
      </c>
      <c r="K194" s="44" t="str">
        <f t="shared" si="10"/>
        <v xml:space="preserve"> 전기･전자</v>
      </c>
      <c r="L194" s="44" t="str">
        <f t="shared" si="10"/>
        <v xml:space="preserve"> 전자기기일반</v>
      </c>
      <c r="M194" s="44" t="str">
        <f t="shared" si="10"/>
        <v xml:space="preserve"> 전자부품기획･생산</v>
      </c>
    </row>
    <row r="195" spans="1:13">
      <c r="A195" s="86" t="str">
        <f t="shared" si="8"/>
        <v>190203</v>
      </c>
      <c r="B195" s="45" t="s">
        <v>347</v>
      </c>
      <c r="C195" s="46" t="s">
        <v>362</v>
      </c>
      <c r="D195" s="46" t="s">
        <v>365</v>
      </c>
      <c r="E195" s="43">
        <v>7298</v>
      </c>
      <c r="F195" s="43">
        <v>7298</v>
      </c>
      <c r="G195" s="47"/>
      <c r="H195" s="40" t="str">
        <f t="shared" si="9"/>
        <v>19</v>
      </c>
      <c r="I195" s="40" t="str">
        <f t="shared" si="9"/>
        <v>02</v>
      </c>
      <c r="J195" s="40" t="str">
        <f t="shared" si="9"/>
        <v>03</v>
      </c>
      <c r="K195" s="44" t="str">
        <f t="shared" si="10"/>
        <v xml:space="preserve"> 전기･전자</v>
      </c>
      <c r="L195" s="44" t="str">
        <f t="shared" si="10"/>
        <v xml:space="preserve"> 전자기기일반</v>
      </c>
      <c r="M195" s="44" t="str">
        <f t="shared" si="10"/>
        <v xml:space="preserve"> 전자제품고객지원</v>
      </c>
    </row>
    <row r="196" spans="1:13">
      <c r="A196" s="86" t="str">
        <f t="shared" si="8"/>
        <v>190301</v>
      </c>
      <c r="B196" s="45" t="s">
        <v>347</v>
      </c>
      <c r="C196" s="46" t="s">
        <v>366</v>
      </c>
      <c r="D196" s="46" t="s">
        <v>367</v>
      </c>
      <c r="E196" s="43">
        <v>6022</v>
      </c>
      <c r="F196" s="43">
        <v>6022</v>
      </c>
      <c r="G196" s="47"/>
      <c r="H196" s="40" t="str">
        <f t="shared" si="9"/>
        <v>19</v>
      </c>
      <c r="I196" s="40" t="str">
        <f t="shared" si="9"/>
        <v>03</v>
      </c>
      <c r="J196" s="40" t="str">
        <f t="shared" si="9"/>
        <v>01</v>
      </c>
      <c r="K196" s="44" t="str">
        <f t="shared" si="10"/>
        <v xml:space="preserve"> 전기･전자</v>
      </c>
      <c r="L196" s="44" t="str">
        <f t="shared" si="10"/>
        <v xml:space="preserve"> 전자기기개발</v>
      </c>
      <c r="M196" s="44" t="str">
        <f t="shared" si="10"/>
        <v xml:space="preserve"> 가전기기개발</v>
      </c>
    </row>
    <row r="197" spans="1:13">
      <c r="A197" s="86" t="str">
        <f t="shared" ref="A197:A265" si="11">H197&amp;I197&amp;J197</f>
        <v>190302</v>
      </c>
      <c r="B197" s="45" t="s">
        <v>347</v>
      </c>
      <c r="C197" s="46" t="s">
        <v>366</v>
      </c>
      <c r="D197" s="46" t="s">
        <v>368</v>
      </c>
      <c r="E197" s="43">
        <v>5968</v>
      </c>
      <c r="F197" s="43">
        <v>5968</v>
      </c>
      <c r="G197" s="47"/>
      <c r="H197" s="40" t="str">
        <f t="shared" si="9"/>
        <v>19</v>
      </c>
      <c r="I197" s="40" t="str">
        <f t="shared" si="9"/>
        <v>03</v>
      </c>
      <c r="J197" s="40" t="str">
        <f t="shared" si="9"/>
        <v>02</v>
      </c>
      <c r="K197" s="44" t="str">
        <f t="shared" si="10"/>
        <v xml:space="preserve"> 전기･전자</v>
      </c>
      <c r="L197" s="44" t="str">
        <f t="shared" si="10"/>
        <v xml:space="preserve"> 전자기기개발</v>
      </c>
      <c r="M197" s="44" t="str">
        <f t="shared" si="10"/>
        <v xml:space="preserve"> 산업용전자기기개발</v>
      </c>
    </row>
    <row r="198" spans="1:13">
      <c r="A198" s="86" t="str">
        <f t="shared" si="11"/>
        <v>190303</v>
      </c>
      <c r="B198" s="45" t="s">
        <v>347</v>
      </c>
      <c r="C198" s="46" t="s">
        <v>366</v>
      </c>
      <c r="D198" s="46" t="s">
        <v>369</v>
      </c>
      <c r="E198" s="43">
        <v>5949</v>
      </c>
      <c r="F198" s="43">
        <v>5949</v>
      </c>
      <c r="G198" s="47"/>
      <c r="H198" s="40" t="str">
        <f t="shared" si="9"/>
        <v>19</v>
      </c>
      <c r="I198" s="40" t="str">
        <f t="shared" si="9"/>
        <v>03</v>
      </c>
      <c r="J198" s="40" t="str">
        <f t="shared" si="9"/>
        <v>03</v>
      </c>
      <c r="K198" s="44" t="str">
        <f t="shared" si="10"/>
        <v xml:space="preserve"> 전기･전자</v>
      </c>
      <c r="L198" s="44" t="str">
        <f t="shared" si="10"/>
        <v xml:space="preserve"> 전자기기개발</v>
      </c>
      <c r="M198" s="44" t="str">
        <f t="shared" si="10"/>
        <v xml:space="preserve"> 정보통신기기개발</v>
      </c>
    </row>
    <row r="199" spans="1:13">
      <c r="A199" s="86" t="str">
        <f t="shared" si="11"/>
        <v>190304</v>
      </c>
      <c r="B199" s="45" t="s">
        <v>347</v>
      </c>
      <c r="C199" s="46" t="s">
        <v>366</v>
      </c>
      <c r="D199" s="46" t="s">
        <v>370</v>
      </c>
      <c r="E199" s="43">
        <v>6240</v>
      </c>
      <c r="F199" s="43">
        <v>6240</v>
      </c>
      <c r="G199" s="47"/>
      <c r="H199" s="40" t="str">
        <f t="shared" si="9"/>
        <v>19</v>
      </c>
      <c r="I199" s="40" t="str">
        <f t="shared" si="9"/>
        <v>03</v>
      </c>
      <c r="J199" s="40" t="str">
        <f t="shared" si="9"/>
        <v>04</v>
      </c>
      <c r="K199" s="44" t="str">
        <f t="shared" si="10"/>
        <v xml:space="preserve"> 전기･전자</v>
      </c>
      <c r="L199" s="44" t="str">
        <f t="shared" si="10"/>
        <v xml:space="preserve"> 전자기기개발</v>
      </c>
      <c r="M199" s="44" t="str">
        <f t="shared" si="10"/>
        <v xml:space="preserve"> 전자응용기기개발</v>
      </c>
    </row>
    <row r="200" spans="1:13">
      <c r="A200" s="86" t="str">
        <f t="shared" si="11"/>
        <v>190305</v>
      </c>
      <c r="B200" s="45" t="s">
        <v>347</v>
      </c>
      <c r="C200" s="46" t="s">
        <v>366</v>
      </c>
      <c r="D200" s="46" t="s">
        <v>371</v>
      </c>
      <c r="E200" s="43">
        <v>6659</v>
      </c>
      <c r="F200" s="43">
        <v>6659</v>
      </c>
      <c r="G200" s="47"/>
      <c r="H200" s="40" t="str">
        <f t="shared" si="9"/>
        <v>19</v>
      </c>
      <c r="I200" s="40" t="str">
        <f t="shared" si="9"/>
        <v>03</v>
      </c>
      <c r="J200" s="40" t="str">
        <f t="shared" si="9"/>
        <v>05</v>
      </c>
      <c r="K200" s="44" t="str">
        <f t="shared" si="10"/>
        <v xml:space="preserve"> 전기･전자</v>
      </c>
      <c r="L200" s="44" t="str">
        <f t="shared" si="10"/>
        <v xml:space="preserve"> 전자기기개발</v>
      </c>
      <c r="M200" s="44" t="str">
        <f t="shared" si="10"/>
        <v xml:space="preserve"> 전자부품개발</v>
      </c>
    </row>
    <row r="201" spans="1:13">
      <c r="A201" s="86" t="str">
        <f t="shared" si="11"/>
        <v>190306</v>
      </c>
      <c r="B201" s="45" t="s">
        <v>347</v>
      </c>
      <c r="C201" s="46" t="s">
        <v>366</v>
      </c>
      <c r="D201" s="46" t="s">
        <v>372</v>
      </c>
      <c r="E201" s="43">
        <v>6089</v>
      </c>
      <c r="F201" s="43">
        <v>6089</v>
      </c>
      <c r="G201" s="47"/>
      <c r="H201" s="40" t="str">
        <f t="shared" si="9"/>
        <v>19</v>
      </c>
      <c r="I201" s="40" t="str">
        <f t="shared" si="9"/>
        <v>03</v>
      </c>
      <c r="J201" s="40" t="str">
        <f t="shared" si="9"/>
        <v>06</v>
      </c>
      <c r="K201" s="44" t="str">
        <f t="shared" si="10"/>
        <v xml:space="preserve"> 전기･전자</v>
      </c>
      <c r="L201" s="44" t="str">
        <f t="shared" si="10"/>
        <v xml:space="preserve"> 전자기기개발</v>
      </c>
      <c r="M201" s="44" t="str">
        <f t="shared" si="10"/>
        <v xml:space="preserve"> 반도체개발</v>
      </c>
    </row>
    <row r="202" spans="1:13">
      <c r="A202" s="86" t="str">
        <f t="shared" si="11"/>
        <v>190307</v>
      </c>
      <c r="B202" s="41" t="s">
        <v>347</v>
      </c>
      <c r="C202" s="42" t="s">
        <v>366</v>
      </c>
      <c r="D202" s="42" t="s">
        <v>373</v>
      </c>
      <c r="E202" s="43">
        <v>6306</v>
      </c>
      <c r="F202" s="43">
        <v>6306</v>
      </c>
      <c r="H202" s="40" t="str">
        <f t="shared" si="9"/>
        <v>19</v>
      </c>
      <c r="I202" s="40" t="str">
        <f t="shared" si="9"/>
        <v>03</v>
      </c>
      <c r="J202" s="40" t="str">
        <f t="shared" si="9"/>
        <v>07</v>
      </c>
      <c r="K202" s="44" t="str">
        <f t="shared" si="10"/>
        <v xml:space="preserve"> 전기･전자</v>
      </c>
      <c r="L202" s="44" t="str">
        <f t="shared" si="10"/>
        <v xml:space="preserve"> 전자기기개발</v>
      </c>
      <c r="M202" s="44" t="str">
        <f t="shared" si="10"/>
        <v xml:space="preserve"> 디스플레이개발</v>
      </c>
    </row>
    <row r="203" spans="1:13">
      <c r="A203" s="86" t="str">
        <f t="shared" si="11"/>
        <v>190308</v>
      </c>
      <c r="B203" s="41" t="s">
        <v>347</v>
      </c>
      <c r="C203" s="42" t="s">
        <v>366</v>
      </c>
      <c r="D203" s="42" t="s">
        <v>374</v>
      </c>
      <c r="E203" s="43">
        <v>6294</v>
      </c>
      <c r="F203" s="43">
        <v>6294</v>
      </c>
      <c r="H203" s="40" t="str">
        <f t="shared" si="9"/>
        <v>19</v>
      </c>
      <c r="I203" s="40" t="str">
        <f t="shared" si="9"/>
        <v>03</v>
      </c>
      <c r="J203" s="40" t="str">
        <f t="shared" si="9"/>
        <v>08</v>
      </c>
      <c r="K203" s="44" t="str">
        <f t="shared" si="10"/>
        <v xml:space="preserve"> 전기･전자</v>
      </c>
      <c r="L203" s="44" t="str">
        <f t="shared" si="10"/>
        <v xml:space="preserve"> 전자기기개발</v>
      </c>
      <c r="M203" s="44" t="str">
        <f t="shared" si="10"/>
        <v xml:space="preserve"> 로봇개발</v>
      </c>
    </row>
    <row r="204" spans="1:13">
      <c r="A204" s="86" t="str">
        <f t="shared" si="11"/>
        <v>190309</v>
      </c>
      <c r="B204" s="41" t="s">
        <v>347</v>
      </c>
      <c r="C204" s="42" t="s">
        <v>366</v>
      </c>
      <c r="D204" s="42" t="s">
        <v>375</v>
      </c>
      <c r="E204" s="43">
        <v>6207</v>
      </c>
      <c r="F204" s="43">
        <v>6207</v>
      </c>
      <c r="H204" s="40" t="str">
        <f t="shared" si="9"/>
        <v>19</v>
      </c>
      <c r="I204" s="40" t="str">
        <f t="shared" si="9"/>
        <v>03</v>
      </c>
      <c r="J204" s="40" t="str">
        <f t="shared" si="9"/>
        <v>09</v>
      </c>
      <c r="K204" s="44" t="str">
        <f t="shared" si="10"/>
        <v xml:space="preserve"> 전기･전자</v>
      </c>
      <c r="L204" s="44" t="str">
        <f t="shared" si="10"/>
        <v xml:space="preserve"> 전자기기개발</v>
      </c>
      <c r="M204" s="44" t="str">
        <f t="shared" si="10"/>
        <v xml:space="preserve"> 의료장비제조</v>
      </c>
    </row>
    <row r="205" spans="1:13">
      <c r="A205" s="86" t="str">
        <f t="shared" si="11"/>
        <v>190310</v>
      </c>
      <c r="B205" s="41" t="s">
        <v>347</v>
      </c>
      <c r="C205" s="42" t="s">
        <v>366</v>
      </c>
      <c r="D205" s="42" t="s">
        <v>376</v>
      </c>
      <c r="E205" s="43">
        <v>6174</v>
      </c>
      <c r="F205" s="43">
        <v>6174</v>
      </c>
      <c r="H205" s="40" t="str">
        <f t="shared" si="9"/>
        <v>19</v>
      </c>
      <c r="I205" s="40" t="str">
        <f t="shared" si="9"/>
        <v>03</v>
      </c>
      <c r="J205" s="40" t="str">
        <f t="shared" si="9"/>
        <v>10</v>
      </c>
      <c r="K205" s="44" t="str">
        <f t="shared" si="10"/>
        <v xml:space="preserve"> 전기･전자</v>
      </c>
      <c r="L205" s="44" t="str">
        <f t="shared" si="10"/>
        <v xml:space="preserve"> 전자기기개발</v>
      </c>
      <c r="M205" s="44" t="str">
        <f t="shared" si="10"/>
        <v xml:space="preserve"> 광기술개발</v>
      </c>
    </row>
    <row r="206" spans="1:13">
      <c r="A206" s="86" t="str">
        <f t="shared" si="11"/>
        <v>190311</v>
      </c>
      <c r="B206" s="41" t="s">
        <v>347</v>
      </c>
      <c r="C206" s="42" t="s">
        <v>366</v>
      </c>
      <c r="D206" s="42" t="s">
        <v>377</v>
      </c>
      <c r="E206" s="43">
        <v>6174</v>
      </c>
      <c r="F206" s="43">
        <v>6174</v>
      </c>
      <c r="H206" s="40" t="str">
        <f t="shared" si="9"/>
        <v>19</v>
      </c>
      <c r="I206" s="40" t="str">
        <f t="shared" si="9"/>
        <v>03</v>
      </c>
      <c r="J206" s="40" t="str">
        <f t="shared" si="9"/>
        <v>11</v>
      </c>
      <c r="K206" s="44" t="str">
        <f t="shared" si="10"/>
        <v xml:space="preserve"> 전기･전자</v>
      </c>
      <c r="L206" s="44" t="str">
        <f t="shared" si="10"/>
        <v xml:space="preserve"> 전자기기개발</v>
      </c>
      <c r="M206" s="44" t="str">
        <f t="shared" si="10"/>
        <v xml:space="preserve"> 3D프린터개발</v>
      </c>
    </row>
    <row r="207" spans="1:13">
      <c r="A207" s="86" t="str">
        <f t="shared" si="11"/>
        <v>190312</v>
      </c>
      <c r="B207" s="45" t="s">
        <v>347</v>
      </c>
      <c r="C207" s="46" t="s">
        <v>366</v>
      </c>
      <c r="D207" s="46" t="s">
        <v>378</v>
      </c>
      <c r="E207" s="43">
        <v>6189</v>
      </c>
      <c r="F207" s="43">
        <v>6189</v>
      </c>
      <c r="G207" s="47"/>
      <c r="H207" s="40" t="str">
        <f t="shared" si="9"/>
        <v>19</v>
      </c>
      <c r="I207" s="40" t="str">
        <f t="shared" si="9"/>
        <v>03</v>
      </c>
      <c r="J207" s="40" t="str">
        <f t="shared" si="9"/>
        <v>12</v>
      </c>
      <c r="K207" s="44" t="str">
        <f t="shared" si="10"/>
        <v xml:space="preserve"> 전기･전자</v>
      </c>
      <c r="L207" s="44" t="str">
        <f t="shared" si="10"/>
        <v xml:space="preserve"> 전자기기개발</v>
      </c>
      <c r="M207" s="44" t="str">
        <f t="shared" si="10"/>
        <v xml:space="preserve"> 가상훈련시스템개발</v>
      </c>
    </row>
    <row r="208" spans="1:13">
      <c r="A208" s="86" t="str">
        <f t="shared" si="11"/>
        <v>190313</v>
      </c>
      <c r="B208" s="45" t="s">
        <v>347</v>
      </c>
      <c r="C208" s="46" t="s">
        <v>366</v>
      </c>
      <c r="D208" s="46" t="s">
        <v>379</v>
      </c>
      <c r="E208" s="43">
        <v>6189</v>
      </c>
      <c r="F208" s="43">
        <v>6189</v>
      </c>
      <c r="G208" s="47"/>
      <c r="H208" s="40" t="str">
        <f t="shared" si="9"/>
        <v>19</v>
      </c>
      <c r="I208" s="40" t="str">
        <f t="shared" si="9"/>
        <v>03</v>
      </c>
      <c r="J208" s="40" t="str">
        <f t="shared" si="9"/>
        <v>13</v>
      </c>
      <c r="K208" s="44" t="str">
        <f t="shared" si="10"/>
        <v xml:space="preserve"> 전기･전자</v>
      </c>
      <c r="L208" s="44" t="str">
        <f t="shared" si="10"/>
        <v xml:space="preserve"> 전자기기개발</v>
      </c>
      <c r="M208" s="44" t="str">
        <f t="shared" si="10"/>
        <v xml:space="preserve"> 착용형스마트기기</v>
      </c>
    </row>
    <row r="209" spans="1:13">
      <c r="A209" s="86" t="str">
        <f t="shared" si="11"/>
        <v>190314</v>
      </c>
      <c r="B209" s="45" t="s">
        <v>347</v>
      </c>
      <c r="C209" s="46" t="s">
        <v>366</v>
      </c>
      <c r="D209" s="46" t="s">
        <v>380</v>
      </c>
      <c r="E209" s="43">
        <v>6189</v>
      </c>
      <c r="F209" s="43">
        <v>6189</v>
      </c>
      <c r="G209" s="47"/>
      <c r="H209" s="40" t="str">
        <f t="shared" si="9"/>
        <v>19</v>
      </c>
      <c r="I209" s="40" t="str">
        <f t="shared" si="9"/>
        <v>03</v>
      </c>
      <c r="J209" s="40" t="str">
        <f t="shared" si="9"/>
        <v>14</v>
      </c>
      <c r="K209" s="44" t="str">
        <f t="shared" si="10"/>
        <v xml:space="preserve"> 전기･전자</v>
      </c>
      <c r="L209" s="44" t="str">
        <f t="shared" si="10"/>
        <v xml:space="preserve"> 전자기기개발</v>
      </c>
      <c r="M209" s="44" t="str">
        <f t="shared" si="10"/>
        <v xml:space="preserve"> 플렉시블디스플레이개발</v>
      </c>
    </row>
    <row r="210" spans="1:13">
      <c r="A210" s="86" t="str">
        <f t="shared" si="11"/>
        <v>190315</v>
      </c>
      <c r="B210" s="41" t="s">
        <v>347</v>
      </c>
      <c r="C210" s="42" t="s">
        <v>366</v>
      </c>
      <c r="D210" s="42" t="s">
        <v>381</v>
      </c>
      <c r="E210" s="43">
        <v>6189</v>
      </c>
      <c r="F210" s="43">
        <v>6189</v>
      </c>
      <c r="H210" s="40" t="str">
        <f t="shared" si="9"/>
        <v>19</v>
      </c>
      <c r="I210" s="40" t="str">
        <f t="shared" si="9"/>
        <v>03</v>
      </c>
      <c r="J210" s="40" t="str">
        <f t="shared" si="9"/>
        <v>15</v>
      </c>
      <c r="K210" s="44" t="str">
        <f t="shared" si="10"/>
        <v xml:space="preserve"> 전기･전자</v>
      </c>
      <c r="L210" s="44" t="str">
        <f t="shared" si="10"/>
        <v xml:space="preserve"> 전자기기개발</v>
      </c>
      <c r="M210" s="44" t="str">
        <f t="shared" si="10"/>
        <v xml:space="preserve"> 스마트팜개발</v>
      </c>
    </row>
    <row r="211" spans="1:13">
      <c r="A211" s="86" t="str">
        <f t="shared" si="11"/>
        <v>190316</v>
      </c>
      <c r="B211" s="41" t="s">
        <v>347</v>
      </c>
      <c r="C211" s="42" t="s">
        <v>366</v>
      </c>
      <c r="D211" s="42" t="s">
        <v>382</v>
      </c>
      <c r="E211" s="43">
        <v>6189</v>
      </c>
      <c r="F211" s="43">
        <v>6189</v>
      </c>
      <c r="H211" s="40" t="str">
        <f t="shared" si="9"/>
        <v>19</v>
      </c>
      <c r="I211" s="40" t="str">
        <f t="shared" si="9"/>
        <v>03</v>
      </c>
      <c r="J211" s="40" t="str">
        <f t="shared" si="9"/>
        <v>16</v>
      </c>
      <c r="K211" s="44" t="str">
        <f t="shared" si="10"/>
        <v xml:space="preserve"> 전기･전자</v>
      </c>
      <c r="L211" s="44" t="str">
        <f t="shared" si="10"/>
        <v xml:space="preserve"> 전자기기개발</v>
      </c>
      <c r="M211" s="44" t="str">
        <f t="shared" si="10"/>
        <v xml:space="preserve"> OLED개발</v>
      </c>
    </row>
    <row r="212" spans="1:13">
      <c r="A212" s="86" t="str">
        <f t="shared" si="11"/>
        <v>190317</v>
      </c>
      <c r="B212" s="41" t="s">
        <v>347</v>
      </c>
      <c r="C212" s="42" t="s">
        <v>366</v>
      </c>
      <c r="D212" s="42" t="s">
        <v>383</v>
      </c>
      <c r="E212" s="43">
        <v>6189</v>
      </c>
      <c r="F212" s="43">
        <v>6189</v>
      </c>
      <c r="H212" s="40" t="str">
        <f t="shared" si="9"/>
        <v>19</v>
      </c>
      <c r="I212" s="40" t="str">
        <f t="shared" si="9"/>
        <v>03</v>
      </c>
      <c r="J212" s="40" t="str">
        <f t="shared" si="9"/>
        <v>17</v>
      </c>
      <c r="K212" s="44" t="str">
        <f t="shared" si="10"/>
        <v xml:space="preserve"> 전기･전자</v>
      </c>
      <c r="L212" s="44" t="str">
        <f t="shared" si="10"/>
        <v xml:space="preserve"> 전자기기개발</v>
      </c>
      <c r="M212" s="44" t="str">
        <f t="shared" si="10"/>
        <v xml:space="preserve"> 커넥티드카개발</v>
      </c>
    </row>
    <row r="213" spans="1:13">
      <c r="A213" s="86" t="str">
        <f t="shared" si="11"/>
        <v>200101</v>
      </c>
      <c r="B213" s="41" t="s">
        <v>384</v>
      </c>
      <c r="C213" s="42" t="s">
        <v>385</v>
      </c>
      <c r="D213" s="42" t="s">
        <v>386</v>
      </c>
      <c r="E213" s="43">
        <v>7324</v>
      </c>
      <c r="F213" s="43">
        <v>7324</v>
      </c>
      <c r="H213" s="40" t="str">
        <f t="shared" si="9"/>
        <v>20</v>
      </c>
      <c r="I213" s="40" t="str">
        <f t="shared" si="9"/>
        <v>01</v>
      </c>
      <c r="J213" s="40" t="str">
        <f t="shared" si="9"/>
        <v>01</v>
      </c>
      <c r="K213" s="44" t="str">
        <f t="shared" si="10"/>
        <v xml:space="preserve"> 정보통신</v>
      </c>
      <c r="L213" s="44" t="str">
        <f t="shared" si="10"/>
        <v xml:space="preserve"> 정보기술</v>
      </c>
      <c r="M213" s="44" t="str">
        <f t="shared" si="10"/>
        <v xml:space="preserve"> 정보기술전략･계획</v>
      </c>
    </row>
    <row r="214" spans="1:13">
      <c r="A214" s="86" t="str">
        <f t="shared" si="11"/>
        <v>200102</v>
      </c>
      <c r="B214" s="41" t="s">
        <v>384</v>
      </c>
      <c r="C214" s="42" t="s">
        <v>385</v>
      </c>
      <c r="D214" s="42" t="s">
        <v>387</v>
      </c>
      <c r="E214" s="43">
        <v>6588</v>
      </c>
      <c r="F214" s="43">
        <v>6588</v>
      </c>
      <c r="H214" s="40" t="str">
        <f t="shared" si="9"/>
        <v>20</v>
      </c>
      <c r="I214" s="40" t="str">
        <f t="shared" si="9"/>
        <v>01</v>
      </c>
      <c r="J214" s="40" t="str">
        <f t="shared" si="9"/>
        <v>02</v>
      </c>
      <c r="K214" s="44" t="str">
        <f t="shared" si="10"/>
        <v xml:space="preserve"> 정보통신</v>
      </c>
      <c r="L214" s="44" t="str">
        <f t="shared" si="10"/>
        <v xml:space="preserve"> 정보기술</v>
      </c>
      <c r="M214" s="44" t="str">
        <f t="shared" si="10"/>
        <v xml:space="preserve"> 정보기술개발</v>
      </c>
    </row>
    <row r="215" spans="1:13">
      <c r="A215" s="86" t="str">
        <f t="shared" si="11"/>
        <v>200103</v>
      </c>
      <c r="B215" s="41" t="s">
        <v>384</v>
      </c>
      <c r="C215" s="42" t="s">
        <v>385</v>
      </c>
      <c r="D215" s="42" t="s">
        <v>388</v>
      </c>
      <c r="E215" s="43">
        <v>6590</v>
      </c>
      <c r="F215" s="43">
        <v>6590</v>
      </c>
      <c r="H215" s="40" t="str">
        <f t="shared" si="9"/>
        <v>20</v>
      </c>
      <c r="I215" s="40" t="str">
        <f t="shared" si="9"/>
        <v>01</v>
      </c>
      <c r="J215" s="40" t="str">
        <f t="shared" si="9"/>
        <v>03</v>
      </c>
      <c r="K215" s="44" t="str">
        <f t="shared" si="10"/>
        <v xml:space="preserve"> 정보통신</v>
      </c>
      <c r="L215" s="44" t="str">
        <f t="shared" si="10"/>
        <v xml:space="preserve"> 정보기술</v>
      </c>
      <c r="M215" s="44" t="str">
        <f t="shared" si="10"/>
        <v xml:space="preserve"> 정보기술운영</v>
      </c>
    </row>
    <row r="216" spans="1:13">
      <c r="A216" s="86" t="str">
        <f t="shared" si="11"/>
        <v>200104</v>
      </c>
      <c r="B216" s="41" t="s">
        <v>384</v>
      </c>
      <c r="C216" s="42" t="s">
        <v>385</v>
      </c>
      <c r="D216" s="42" t="s">
        <v>389</v>
      </c>
      <c r="E216" s="43">
        <v>6590</v>
      </c>
      <c r="F216" s="43">
        <v>6590</v>
      </c>
      <c r="H216" s="40" t="str">
        <f t="shared" si="9"/>
        <v>20</v>
      </c>
      <c r="I216" s="40" t="str">
        <f t="shared" si="9"/>
        <v>01</v>
      </c>
      <c r="J216" s="40" t="str">
        <f t="shared" si="9"/>
        <v>04</v>
      </c>
      <c r="K216" s="44" t="str">
        <f t="shared" si="10"/>
        <v xml:space="preserve"> 정보통신</v>
      </c>
      <c r="L216" s="44" t="str">
        <f t="shared" si="10"/>
        <v xml:space="preserve"> 정보기술</v>
      </c>
      <c r="M216" s="44" t="str">
        <f t="shared" si="10"/>
        <v xml:space="preserve"> 정보기술관리</v>
      </c>
    </row>
    <row r="217" spans="1:13">
      <c r="A217" s="86" t="str">
        <f t="shared" si="11"/>
        <v>200105</v>
      </c>
      <c r="B217" s="41" t="s">
        <v>384</v>
      </c>
      <c r="C217" s="42" t="s">
        <v>385</v>
      </c>
      <c r="D217" s="42" t="s">
        <v>390</v>
      </c>
      <c r="E217" s="43">
        <v>6017</v>
      </c>
      <c r="F217" s="43">
        <v>6017</v>
      </c>
      <c r="H217" s="40" t="str">
        <f t="shared" si="9"/>
        <v>20</v>
      </c>
      <c r="I217" s="40" t="str">
        <f t="shared" si="9"/>
        <v>01</v>
      </c>
      <c r="J217" s="40" t="str">
        <f t="shared" si="9"/>
        <v>05</v>
      </c>
      <c r="K217" s="44" t="str">
        <f t="shared" si="10"/>
        <v xml:space="preserve"> 정보통신</v>
      </c>
      <c r="L217" s="44" t="str">
        <f t="shared" si="10"/>
        <v xml:space="preserve"> 정보기술</v>
      </c>
      <c r="M217" s="44" t="str">
        <f t="shared" si="10"/>
        <v xml:space="preserve"> 정보기술영업</v>
      </c>
    </row>
    <row r="218" spans="1:13">
      <c r="A218" s="86" t="str">
        <f t="shared" si="11"/>
        <v>200106</v>
      </c>
      <c r="B218" s="41" t="s">
        <v>384</v>
      </c>
      <c r="C218" s="42" t="s">
        <v>385</v>
      </c>
      <c r="D218" s="42" t="s">
        <v>391</v>
      </c>
      <c r="E218" s="43">
        <v>6574</v>
      </c>
      <c r="F218" s="43">
        <v>6574</v>
      </c>
      <c r="H218" s="40" t="str">
        <f t="shared" si="9"/>
        <v>20</v>
      </c>
      <c r="I218" s="40" t="str">
        <f t="shared" si="9"/>
        <v>01</v>
      </c>
      <c r="J218" s="40" t="str">
        <f t="shared" si="9"/>
        <v>06</v>
      </c>
      <c r="K218" s="44" t="str">
        <f t="shared" si="10"/>
        <v xml:space="preserve"> 정보통신</v>
      </c>
      <c r="L218" s="44" t="str">
        <f t="shared" si="10"/>
        <v xml:space="preserve"> 정보기술</v>
      </c>
      <c r="M218" s="44" t="str">
        <f t="shared" si="10"/>
        <v xml:space="preserve"> 정보보호</v>
      </c>
    </row>
    <row r="219" spans="1:13">
      <c r="A219" s="86" t="str">
        <f t="shared" si="11"/>
        <v>200107</v>
      </c>
      <c r="B219" s="41" t="s">
        <v>384</v>
      </c>
      <c r="C219" s="42" t="s">
        <v>385</v>
      </c>
      <c r="D219" s="42" t="s">
        <v>392</v>
      </c>
      <c r="E219" s="43">
        <v>6574</v>
      </c>
      <c r="F219" s="43">
        <v>6574</v>
      </c>
      <c r="H219" s="40" t="str">
        <f t="shared" si="9"/>
        <v>20</v>
      </c>
      <c r="I219" s="40" t="str">
        <f t="shared" si="9"/>
        <v>01</v>
      </c>
      <c r="J219" s="40" t="str">
        <f t="shared" si="9"/>
        <v>07</v>
      </c>
      <c r="K219" s="44" t="str">
        <f t="shared" si="10"/>
        <v xml:space="preserve"> 정보통신</v>
      </c>
      <c r="L219" s="44" t="str">
        <f t="shared" si="10"/>
        <v xml:space="preserve"> 정보기술</v>
      </c>
      <c r="M219" s="44" t="str">
        <f t="shared" si="10"/>
        <v xml:space="preserve"> 인공지능</v>
      </c>
    </row>
    <row r="220" spans="1:13">
      <c r="A220" s="86" t="str">
        <f t="shared" si="11"/>
        <v>200108</v>
      </c>
      <c r="B220" s="41" t="s">
        <v>384</v>
      </c>
      <c r="C220" s="42" t="s">
        <v>385</v>
      </c>
      <c r="D220" s="42" t="s">
        <v>393</v>
      </c>
      <c r="E220" s="43">
        <v>6574</v>
      </c>
      <c r="F220" s="43">
        <v>6574</v>
      </c>
      <c r="H220" s="40" t="str">
        <f t="shared" si="9"/>
        <v>20</v>
      </c>
      <c r="I220" s="40" t="str">
        <f t="shared" si="9"/>
        <v>01</v>
      </c>
      <c r="J220" s="40" t="str">
        <f t="shared" si="9"/>
        <v>08</v>
      </c>
      <c r="K220" s="44" t="str">
        <f t="shared" si="10"/>
        <v xml:space="preserve"> 정보통신</v>
      </c>
      <c r="L220" s="44" t="str">
        <f t="shared" si="10"/>
        <v xml:space="preserve"> 정보기술</v>
      </c>
      <c r="M220" s="44" t="str">
        <f t="shared" si="10"/>
        <v xml:space="preserve"> 블록체인</v>
      </c>
    </row>
    <row r="221" spans="1:13">
      <c r="A221" s="86" t="str">
        <f t="shared" si="11"/>
        <v>200201</v>
      </c>
      <c r="B221" s="41" t="s">
        <v>384</v>
      </c>
      <c r="C221" s="42" t="s">
        <v>394</v>
      </c>
      <c r="D221" s="42" t="s">
        <v>395</v>
      </c>
      <c r="E221" s="43">
        <v>6130</v>
      </c>
      <c r="F221" s="43">
        <v>6130</v>
      </c>
      <c r="H221" s="40" t="str">
        <f t="shared" si="9"/>
        <v>20</v>
      </c>
      <c r="I221" s="40" t="str">
        <f t="shared" si="9"/>
        <v>02</v>
      </c>
      <c r="J221" s="40" t="str">
        <f t="shared" si="9"/>
        <v>01</v>
      </c>
      <c r="K221" s="44" t="str">
        <f t="shared" si="10"/>
        <v xml:space="preserve"> 정보통신</v>
      </c>
      <c r="L221" s="44" t="str">
        <f t="shared" si="10"/>
        <v xml:space="preserve"> 통신기술</v>
      </c>
      <c r="M221" s="44" t="str">
        <f t="shared" si="10"/>
        <v xml:space="preserve"> 유선통신구축</v>
      </c>
    </row>
    <row r="222" spans="1:13">
      <c r="A222" s="86" t="str">
        <f t="shared" si="11"/>
        <v>200202</v>
      </c>
      <c r="B222" s="41" t="s">
        <v>384</v>
      </c>
      <c r="C222" s="42" t="s">
        <v>394</v>
      </c>
      <c r="D222" s="42" t="s">
        <v>396</v>
      </c>
      <c r="E222" s="43">
        <v>5932</v>
      </c>
      <c r="F222" s="43">
        <v>5932</v>
      </c>
      <c r="H222" s="40" t="str">
        <f t="shared" ref="H222:J265" si="12">LEFT(B222,2)</f>
        <v>20</v>
      </c>
      <c r="I222" s="40" t="str">
        <f t="shared" si="12"/>
        <v>02</v>
      </c>
      <c r="J222" s="40" t="str">
        <f t="shared" si="12"/>
        <v>02</v>
      </c>
      <c r="K222" s="44" t="str">
        <f t="shared" ref="K222:M265" si="13">MID(B222,4,50)</f>
        <v xml:space="preserve"> 정보통신</v>
      </c>
      <c r="L222" s="44" t="str">
        <f t="shared" si="13"/>
        <v xml:space="preserve"> 통신기술</v>
      </c>
      <c r="M222" s="44" t="str">
        <f t="shared" si="13"/>
        <v xml:space="preserve"> 무선통신구축</v>
      </c>
    </row>
    <row r="223" spans="1:13">
      <c r="A223" s="86" t="str">
        <f t="shared" si="11"/>
        <v>200203</v>
      </c>
      <c r="B223" s="41" t="s">
        <v>384</v>
      </c>
      <c r="C223" s="42" t="s">
        <v>394</v>
      </c>
      <c r="D223" s="42" t="s">
        <v>397</v>
      </c>
      <c r="E223" s="43">
        <v>6202</v>
      </c>
      <c r="F223" s="43">
        <v>6202</v>
      </c>
      <c r="H223" s="40" t="str">
        <f t="shared" si="12"/>
        <v>20</v>
      </c>
      <c r="I223" s="40" t="str">
        <f t="shared" si="12"/>
        <v>02</v>
      </c>
      <c r="J223" s="40" t="str">
        <f t="shared" si="12"/>
        <v>03</v>
      </c>
      <c r="K223" s="44" t="str">
        <f t="shared" si="13"/>
        <v xml:space="preserve"> 정보통신</v>
      </c>
      <c r="L223" s="44" t="str">
        <f t="shared" si="13"/>
        <v xml:space="preserve"> 통신기술</v>
      </c>
      <c r="M223" s="44" t="str">
        <f t="shared" si="13"/>
        <v xml:space="preserve"> 통신서비스</v>
      </c>
    </row>
    <row r="224" spans="1:13">
      <c r="A224" s="86" t="str">
        <f t="shared" si="11"/>
        <v>200204</v>
      </c>
      <c r="B224" s="41" t="s">
        <v>384</v>
      </c>
      <c r="C224" s="42" t="s">
        <v>394</v>
      </c>
      <c r="D224" s="42" t="s">
        <v>398</v>
      </c>
      <c r="E224" s="43">
        <v>6088</v>
      </c>
      <c r="F224" s="43">
        <v>6088</v>
      </c>
      <c r="H224" s="40" t="str">
        <f t="shared" si="12"/>
        <v>20</v>
      </c>
      <c r="I224" s="40" t="str">
        <f t="shared" si="12"/>
        <v>02</v>
      </c>
      <c r="J224" s="40" t="str">
        <f t="shared" si="12"/>
        <v>04</v>
      </c>
      <c r="K224" s="44" t="str">
        <f t="shared" si="13"/>
        <v xml:space="preserve"> 정보통신</v>
      </c>
      <c r="L224" s="44" t="str">
        <f t="shared" si="13"/>
        <v xml:space="preserve"> 통신기술</v>
      </c>
      <c r="M224" s="44" t="str">
        <f t="shared" si="13"/>
        <v xml:space="preserve"> 실감형콘텐츠제작</v>
      </c>
    </row>
    <row r="225" spans="1:13">
      <c r="A225" s="86" t="str">
        <f t="shared" si="11"/>
        <v>200301</v>
      </c>
      <c r="B225" s="41" t="s">
        <v>384</v>
      </c>
      <c r="C225" s="42" t="s">
        <v>399</v>
      </c>
      <c r="D225" s="42" t="s">
        <v>400</v>
      </c>
      <c r="E225" s="43">
        <v>6042</v>
      </c>
      <c r="F225" s="43">
        <v>6042</v>
      </c>
      <c r="H225" s="40" t="str">
        <f t="shared" si="12"/>
        <v>20</v>
      </c>
      <c r="I225" s="40" t="str">
        <f t="shared" si="12"/>
        <v>03</v>
      </c>
      <c r="J225" s="40" t="str">
        <f t="shared" si="12"/>
        <v>01</v>
      </c>
      <c r="K225" s="44" t="str">
        <f t="shared" si="13"/>
        <v xml:space="preserve"> 정보통신</v>
      </c>
      <c r="L225" s="44" t="str">
        <f t="shared" si="13"/>
        <v xml:space="preserve"> 방송기술</v>
      </c>
      <c r="M225" s="44" t="str">
        <f t="shared" si="13"/>
        <v xml:space="preserve"> 방송제작기술</v>
      </c>
    </row>
    <row r="226" spans="1:13">
      <c r="A226" s="86" t="str">
        <f t="shared" si="11"/>
        <v>200302</v>
      </c>
      <c r="B226" s="41" t="s">
        <v>384</v>
      </c>
      <c r="C226" s="42" t="s">
        <v>399</v>
      </c>
      <c r="D226" s="42" t="s">
        <v>401</v>
      </c>
      <c r="E226" s="43">
        <v>9607</v>
      </c>
      <c r="F226" s="43">
        <v>9607</v>
      </c>
      <c r="H226" s="40" t="str">
        <f t="shared" si="12"/>
        <v>20</v>
      </c>
      <c r="I226" s="40" t="str">
        <f t="shared" si="12"/>
        <v>03</v>
      </c>
      <c r="J226" s="40" t="str">
        <f t="shared" si="12"/>
        <v>02</v>
      </c>
      <c r="K226" s="44" t="str">
        <f t="shared" si="13"/>
        <v xml:space="preserve"> 정보통신</v>
      </c>
      <c r="L226" s="44" t="str">
        <f t="shared" si="13"/>
        <v xml:space="preserve"> 방송기술</v>
      </c>
      <c r="M226" s="44" t="str">
        <f t="shared" si="13"/>
        <v xml:space="preserve"> 방송플랫폼기술</v>
      </c>
    </row>
    <row r="227" spans="1:13">
      <c r="A227" s="86" t="str">
        <f t="shared" si="11"/>
        <v>200303</v>
      </c>
      <c r="B227" s="41" t="s">
        <v>384</v>
      </c>
      <c r="C227" s="42" t="s">
        <v>399</v>
      </c>
      <c r="D227" s="42" t="s">
        <v>402</v>
      </c>
      <c r="E227" s="43">
        <v>6460</v>
      </c>
      <c r="F227" s="43">
        <v>6460</v>
      </c>
      <c r="H227" s="40" t="str">
        <f t="shared" si="12"/>
        <v>20</v>
      </c>
      <c r="I227" s="40" t="str">
        <f t="shared" si="12"/>
        <v>03</v>
      </c>
      <c r="J227" s="40" t="str">
        <f t="shared" si="12"/>
        <v>03</v>
      </c>
      <c r="K227" s="44" t="str">
        <f t="shared" si="13"/>
        <v xml:space="preserve"> 정보통신</v>
      </c>
      <c r="L227" s="44" t="str">
        <f t="shared" si="13"/>
        <v xml:space="preserve"> 방송기술</v>
      </c>
      <c r="M227" s="44" t="str">
        <f t="shared" si="13"/>
        <v xml:space="preserve"> 방송서비스</v>
      </c>
    </row>
    <row r="228" spans="1:13">
      <c r="A228" s="86" t="str">
        <f t="shared" si="11"/>
        <v>210101</v>
      </c>
      <c r="B228" s="41" t="s">
        <v>403</v>
      </c>
      <c r="C228" s="42" t="s">
        <v>404</v>
      </c>
      <c r="D228" s="42" t="s">
        <v>404</v>
      </c>
      <c r="E228" s="43">
        <v>9825</v>
      </c>
      <c r="F228" s="43">
        <v>9825</v>
      </c>
      <c r="H228" s="40" t="str">
        <f t="shared" si="12"/>
        <v>21</v>
      </c>
      <c r="I228" s="40" t="str">
        <f t="shared" si="12"/>
        <v>01</v>
      </c>
      <c r="J228" s="40" t="str">
        <f t="shared" si="12"/>
        <v>01</v>
      </c>
      <c r="K228" s="44" t="str">
        <f t="shared" si="13"/>
        <v xml:space="preserve"> 식품가공</v>
      </c>
      <c r="L228" s="44" t="str">
        <f t="shared" si="13"/>
        <v xml:space="preserve"> 식품가공</v>
      </c>
      <c r="M228" s="44" t="str">
        <f t="shared" si="13"/>
        <v xml:space="preserve"> 식품가공</v>
      </c>
    </row>
    <row r="229" spans="1:13">
      <c r="A229" s="86" t="str">
        <f t="shared" si="11"/>
        <v>210102</v>
      </c>
      <c r="B229" s="41" t="s">
        <v>403</v>
      </c>
      <c r="C229" s="42" t="s">
        <v>404</v>
      </c>
      <c r="D229" s="42" t="s">
        <v>405</v>
      </c>
      <c r="E229" s="43">
        <v>6129</v>
      </c>
      <c r="F229" s="43">
        <v>6129</v>
      </c>
      <c r="H229" s="40" t="str">
        <f t="shared" si="12"/>
        <v>21</v>
      </c>
      <c r="I229" s="40" t="str">
        <f t="shared" si="12"/>
        <v>01</v>
      </c>
      <c r="J229" s="40" t="str">
        <f t="shared" si="12"/>
        <v>02</v>
      </c>
      <c r="K229" s="44" t="str">
        <f t="shared" si="13"/>
        <v xml:space="preserve"> 식품가공</v>
      </c>
      <c r="L229" s="44" t="str">
        <f t="shared" si="13"/>
        <v xml:space="preserve"> 식품가공</v>
      </c>
      <c r="M229" s="44" t="str">
        <f t="shared" si="13"/>
        <v xml:space="preserve"> 식품저장</v>
      </c>
    </row>
    <row r="230" spans="1:13">
      <c r="A230" s="86" t="str">
        <f t="shared" si="11"/>
        <v>210103</v>
      </c>
      <c r="B230" s="41" t="s">
        <v>403</v>
      </c>
      <c r="C230" s="42" t="s">
        <v>404</v>
      </c>
      <c r="D230" s="42" t="s">
        <v>406</v>
      </c>
      <c r="E230" s="43">
        <v>6671</v>
      </c>
      <c r="F230" s="43">
        <v>6671</v>
      </c>
      <c r="H230" s="40" t="str">
        <f t="shared" si="12"/>
        <v>21</v>
      </c>
      <c r="I230" s="40" t="str">
        <f t="shared" si="12"/>
        <v>01</v>
      </c>
      <c r="J230" s="40" t="str">
        <f t="shared" si="12"/>
        <v>03</v>
      </c>
      <c r="K230" s="44" t="str">
        <f t="shared" si="13"/>
        <v xml:space="preserve"> 식품가공</v>
      </c>
      <c r="L230" s="44" t="str">
        <f t="shared" si="13"/>
        <v xml:space="preserve"> 식품가공</v>
      </c>
      <c r="M230" s="44" t="str">
        <f t="shared" si="13"/>
        <v xml:space="preserve"> 식품유통</v>
      </c>
    </row>
    <row r="231" spans="1:13">
      <c r="A231" s="86" t="str">
        <f t="shared" si="11"/>
        <v>210201</v>
      </c>
      <c r="B231" s="41" t="s">
        <v>403</v>
      </c>
      <c r="C231" s="42" t="s">
        <v>407</v>
      </c>
      <c r="D231" s="42" t="s">
        <v>408</v>
      </c>
      <c r="E231" s="43">
        <v>6797</v>
      </c>
      <c r="F231" s="43">
        <v>6797</v>
      </c>
      <c r="H231" s="40" t="str">
        <f t="shared" si="12"/>
        <v>21</v>
      </c>
      <c r="I231" s="40" t="str">
        <f t="shared" si="12"/>
        <v>02</v>
      </c>
      <c r="J231" s="40" t="str">
        <f t="shared" si="12"/>
        <v>01</v>
      </c>
      <c r="K231" s="44" t="str">
        <f t="shared" si="13"/>
        <v xml:space="preserve"> 식품가공</v>
      </c>
      <c r="L231" s="44" t="str">
        <f t="shared" si="13"/>
        <v xml:space="preserve"> 제과･제빵･떡제조</v>
      </c>
      <c r="M231" s="44" t="str">
        <f t="shared" si="13"/>
        <v xml:space="preserve"> 제과･제빵･떡제조</v>
      </c>
    </row>
    <row r="232" spans="1:13">
      <c r="A232" s="86" t="str">
        <f t="shared" si="11"/>
        <v>220101</v>
      </c>
      <c r="B232" s="41" t="s">
        <v>409</v>
      </c>
      <c r="C232" s="42" t="s">
        <v>410</v>
      </c>
      <c r="D232" s="42" t="s">
        <v>411</v>
      </c>
      <c r="E232" s="43">
        <v>6288</v>
      </c>
      <c r="F232" s="43">
        <v>6288</v>
      </c>
      <c r="H232" s="40" t="str">
        <f t="shared" si="12"/>
        <v>22</v>
      </c>
      <c r="I232" s="40" t="str">
        <f t="shared" si="12"/>
        <v>01</v>
      </c>
      <c r="J232" s="40" t="str">
        <f t="shared" si="12"/>
        <v>01</v>
      </c>
      <c r="K232" s="44" t="str">
        <f t="shared" si="13"/>
        <v xml:space="preserve"> 인쇄･목재･가구･공예</v>
      </c>
      <c r="L232" s="44" t="str">
        <f t="shared" si="13"/>
        <v xml:space="preserve"> 인쇄･출판</v>
      </c>
      <c r="M232" s="44" t="str">
        <f t="shared" si="13"/>
        <v xml:space="preserve"> 출판</v>
      </c>
    </row>
    <row r="233" spans="1:13">
      <c r="A233" s="86" t="str">
        <f t="shared" si="11"/>
        <v>220102</v>
      </c>
      <c r="B233" s="41" t="s">
        <v>409</v>
      </c>
      <c r="C233" s="42" t="s">
        <v>410</v>
      </c>
      <c r="D233" s="42" t="s">
        <v>412</v>
      </c>
      <c r="E233" s="43">
        <v>6282</v>
      </c>
      <c r="F233" s="43">
        <v>6282</v>
      </c>
      <c r="H233" s="40" t="str">
        <f t="shared" si="12"/>
        <v>22</v>
      </c>
      <c r="I233" s="40" t="str">
        <f t="shared" si="12"/>
        <v>01</v>
      </c>
      <c r="J233" s="40" t="str">
        <f t="shared" si="12"/>
        <v>02</v>
      </c>
      <c r="K233" s="44" t="str">
        <f t="shared" si="13"/>
        <v xml:space="preserve"> 인쇄･목재･가구･공예</v>
      </c>
      <c r="L233" s="44" t="str">
        <f t="shared" si="13"/>
        <v xml:space="preserve"> 인쇄･출판</v>
      </c>
      <c r="M233" s="44" t="str">
        <f t="shared" si="13"/>
        <v xml:space="preserve"> 인쇄</v>
      </c>
    </row>
    <row r="234" spans="1:13">
      <c r="A234" s="86" t="str">
        <f t="shared" si="11"/>
        <v>220201</v>
      </c>
      <c r="B234" s="41" t="s">
        <v>409</v>
      </c>
      <c r="C234" s="42" t="s">
        <v>413</v>
      </c>
      <c r="D234" s="42" t="s">
        <v>414</v>
      </c>
      <c r="E234" s="43">
        <v>7971</v>
      </c>
      <c r="F234" s="43">
        <v>7971</v>
      </c>
      <c r="H234" s="40" t="str">
        <f t="shared" si="12"/>
        <v>22</v>
      </c>
      <c r="I234" s="40" t="str">
        <f t="shared" si="12"/>
        <v>02</v>
      </c>
      <c r="J234" s="40" t="str">
        <f t="shared" si="12"/>
        <v>01</v>
      </c>
      <c r="K234" s="44" t="str">
        <f t="shared" si="13"/>
        <v xml:space="preserve"> 인쇄･목재･가구･공예</v>
      </c>
      <c r="L234" s="44" t="str">
        <f t="shared" si="13"/>
        <v xml:space="preserve"> 공예</v>
      </c>
      <c r="M234" s="44" t="str">
        <f t="shared" si="13"/>
        <v xml:space="preserve"> 공예</v>
      </c>
    </row>
    <row r="235" spans="1:13">
      <c r="A235" s="86" t="str">
        <f t="shared" si="11"/>
        <v>220202</v>
      </c>
      <c r="B235" s="41" t="s">
        <v>409</v>
      </c>
      <c r="C235" s="42" t="s">
        <v>413</v>
      </c>
      <c r="D235" s="42" t="s">
        <v>415</v>
      </c>
      <c r="E235" s="43">
        <v>7813</v>
      </c>
      <c r="F235" s="43">
        <v>7813</v>
      </c>
      <c r="H235" s="40" t="str">
        <f t="shared" si="12"/>
        <v>22</v>
      </c>
      <c r="I235" s="40" t="str">
        <f t="shared" si="12"/>
        <v>02</v>
      </c>
      <c r="J235" s="40" t="str">
        <f t="shared" si="12"/>
        <v>02</v>
      </c>
      <c r="K235" s="44" t="str">
        <f t="shared" si="13"/>
        <v xml:space="preserve"> 인쇄･목재･가구･공예</v>
      </c>
      <c r="L235" s="44" t="str">
        <f t="shared" si="13"/>
        <v xml:space="preserve"> 공예</v>
      </c>
      <c r="M235" s="44" t="str">
        <f t="shared" si="13"/>
        <v xml:space="preserve"> 귀금속･보석</v>
      </c>
    </row>
    <row r="236" spans="1:13">
      <c r="A236" s="86" t="str">
        <f t="shared" si="11"/>
        <v>230101</v>
      </c>
      <c r="B236" s="41" t="s">
        <v>416</v>
      </c>
      <c r="C236" s="42" t="s">
        <v>417</v>
      </c>
      <c r="D236" s="42" t="s">
        <v>418</v>
      </c>
      <c r="E236" s="43">
        <v>8497</v>
      </c>
      <c r="F236" s="43">
        <v>8497</v>
      </c>
      <c r="H236" s="40" t="str">
        <f t="shared" si="12"/>
        <v>23</v>
      </c>
      <c r="I236" s="40" t="str">
        <f t="shared" si="12"/>
        <v>01</v>
      </c>
      <c r="J236" s="40" t="str">
        <f t="shared" si="12"/>
        <v>01</v>
      </c>
      <c r="K236" s="44" t="str">
        <f t="shared" si="13"/>
        <v xml:space="preserve"> 환경･에너지･안전</v>
      </c>
      <c r="L236" s="44" t="str">
        <f t="shared" si="13"/>
        <v xml:space="preserve"> 산업환경</v>
      </c>
      <c r="M236" s="44" t="str">
        <f t="shared" si="13"/>
        <v xml:space="preserve"> 수질관리</v>
      </c>
    </row>
    <row r="237" spans="1:13">
      <c r="A237" s="86" t="str">
        <f t="shared" si="11"/>
        <v>230102</v>
      </c>
      <c r="B237" s="41" t="s">
        <v>416</v>
      </c>
      <c r="C237" s="42" t="s">
        <v>417</v>
      </c>
      <c r="D237" s="42" t="s">
        <v>419</v>
      </c>
      <c r="E237" s="43">
        <v>8758</v>
      </c>
      <c r="F237" s="43">
        <v>8758</v>
      </c>
      <c r="H237" s="40" t="str">
        <f t="shared" si="12"/>
        <v>23</v>
      </c>
      <c r="I237" s="40" t="str">
        <f t="shared" si="12"/>
        <v>01</v>
      </c>
      <c r="J237" s="40" t="str">
        <f t="shared" si="12"/>
        <v>02</v>
      </c>
      <c r="K237" s="44" t="str">
        <f t="shared" si="13"/>
        <v xml:space="preserve"> 환경･에너지･안전</v>
      </c>
      <c r="L237" s="44" t="str">
        <f t="shared" si="13"/>
        <v xml:space="preserve"> 산업환경</v>
      </c>
      <c r="M237" s="44" t="str">
        <f t="shared" si="13"/>
        <v xml:space="preserve"> 대기관리</v>
      </c>
    </row>
    <row r="238" spans="1:13">
      <c r="A238" s="86" t="str">
        <f t="shared" si="11"/>
        <v>230103</v>
      </c>
      <c r="B238" s="41" t="s">
        <v>416</v>
      </c>
      <c r="C238" s="42" t="s">
        <v>417</v>
      </c>
      <c r="D238" s="42" t="s">
        <v>420</v>
      </c>
      <c r="E238" s="43">
        <v>8789</v>
      </c>
      <c r="F238" s="43">
        <v>8789</v>
      </c>
      <c r="H238" s="40" t="str">
        <f t="shared" si="12"/>
        <v>23</v>
      </c>
      <c r="I238" s="40" t="str">
        <f t="shared" si="12"/>
        <v>01</v>
      </c>
      <c r="J238" s="40" t="str">
        <f t="shared" si="12"/>
        <v>03</v>
      </c>
      <c r="K238" s="44" t="str">
        <f t="shared" si="13"/>
        <v xml:space="preserve"> 환경･에너지･안전</v>
      </c>
      <c r="L238" s="44" t="str">
        <f t="shared" si="13"/>
        <v xml:space="preserve"> 산업환경</v>
      </c>
      <c r="M238" s="44" t="str">
        <f t="shared" si="13"/>
        <v xml:space="preserve"> 폐기물관리</v>
      </c>
    </row>
    <row r="239" spans="1:13">
      <c r="A239" s="86" t="str">
        <f t="shared" si="11"/>
        <v>230104</v>
      </c>
      <c r="B239" s="41" t="s">
        <v>416</v>
      </c>
      <c r="C239" s="42" t="s">
        <v>417</v>
      </c>
      <c r="D239" s="42" t="s">
        <v>421</v>
      </c>
      <c r="E239" s="43">
        <v>8960</v>
      </c>
      <c r="F239" s="43">
        <v>8960</v>
      </c>
      <c r="H239" s="40" t="str">
        <f t="shared" si="12"/>
        <v>23</v>
      </c>
      <c r="I239" s="40" t="str">
        <f t="shared" si="12"/>
        <v>01</v>
      </c>
      <c r="J239" s="40" t="str">
        <f t="shared" si="12"/>
        <v>04</v>
      </c>
      <c r="K239" s="44" t="str">
        <f t="shared" si="13"/>
        <v xml:space="preserve"> 환경･에너지･안전</v>
      </c>
      <c r="L239" s="44" t="str">
        <f t="shared" si="13"/>
        <v xml:space="preserve"> 산업환경</v>
      </c>
      <c r="M239" s="44" t="str">
        <f t="shared" si="13"/>
        <v xml:space="preserve"> 소음진동관리</v>
      </c>
    </row>
    <row r="240" spans="1:13">
      <c r="A240" s="86" t="str">
        <f t="shared" si="11"/>
        <v>230105</v>
      </c>
      <c r="B240" s="41" t="s">
        <v>416</v>
      </c>
      <c r="C240" s="42" t="s">
        <v>417</v>
      </c>
      <c r="D240" s="42" t="s">
        <v>422</v>
      </c>
      <c r="E240" s="43">
        <v>8971</v>
      </c>
      <c r="F240" s="43">
        <v>8971</v>
      </c>
      <c r="H240" s="40" t="str">
        <f t="shared" si="12"/>
        <v>23</v>
      </c>
      <c r="I240" s="40" t="str">
        <f t="shared" si="12"/>
        <v>01</v>
      </c>
      <c r="J240" s="40" t="str">
        <f t="shared" si="12"/>
        <v>05</v>
      </c>
      <c r="K240" s="44" t="str">
        <f t="shared" si="13"/>
        <v xml:space="preserve"> 환경･에너지･안전</v>
      </c>
      <c r="L240" s="44" t="str">
        <f t="shared" si="13"/>
        <v xml:space="preserve"> 산업환경</v>
      </c>
      <c r="M240" s="44" t="str">
        <f t="shared" si="13"/>
        <v xml:space="preserve"> 토양․지하수관리</v>
      </c>
    </row>
    <row r="241" spans="1:13">
      <c r="A241" s="86" t="str">
        <f t="shared" si="11"/>
        <v>230201</v>
      </c>
      <c r="B241" s="41" t="s">
        <v>416</v>
      </c>
      <c r="C241" s="42" t="s">
        <v>423</v>
      </c>
      <c r="D241" s="42" t="s">
        <v>424</v>
      </c>
      <c r="E241" s="43">
        <v>9123</v>
      </c>
      <c r="F241" s="43">
        <v>9123</v>
      </c>
      <c r="H241" s="40" t="str">
        <f t="shared" si="12"/>
        <v>23</v>
      </c>
      <c r="I241" s="40" t="str">
        <f t="shared" si="12"/>
        <v>02</v>
      </c>
      <c r="J241" s="40" t="str">
        <f t="shared" si="12"/>
        <v>01</v>
      </c>
      <c r="K241" s="44" t="str">
        <f t="shared" si="13"/>
        <v xml:space="preserve"> 환경･에너지･안전</v>
      </c>
      <c r="L241" s="44" t="str">
        <f t="shared" si="13"/>
        <v xml:space="preserve"> 환경보건</v>
      </c>
      <c r="M241" s="44" t="str">
        <f t="shared" si="13"/>
        <v xml:space="preserve"> 환경보건관리</v>
      </c>
    </row>
    <row r="242" spans="1:13">
      <c r="A242" s="86" t="str">
        <f t="shared" si="11"/>
        <v>230301</v>
      </c>
      <c r="B242" s="41" t="s">
        <v>416</v>
      </c>
      <c r="C242" s="42" t="s">
        <v>425</v>
      </c>
      <c r="D242" s="42" t="s">
        <v>426</v>
      </c>
      <c r="E242" s="43">
        <v>7538</v>
      </c>
      <c r="F242" s="43">
        <v>7538</v>
      </c>
      <c r="H242" s="40" t="str">
        <f t="shared" si="12"/>
        <v>23</v>
      </c>
      <c r="I242" s="40" t="str">
        <f t="shared" si="12"/>
        <v>03</v>
      </c>
      <c r="J242" s="40" t="str">
        <f t="shared" si="12"/>
        <v>01</v>
      </c>
      <c r="K242" s="44" t="str">
        <f t="shared" si="13"/>
        <v xml:space="preserve"> 환경･에너지･안전</v>
      </c>
      <c r="L242" s="44" t="str">
        <f t="shared" si="13"/>
        <v xml:space="preserve"> 자연환경</v>
      </c>
      <c r="M242" s="44" t="str">
        <f t="shared" si="13"/>
        <v xml:space="preserve"> 생태복원･관리</v>
      </c>
    </row>
    <row r="243" spans="1:13">
      <c r="A243" s="86" t="str">
        <f t="shared" si="11"/>
        <v>230401</v>
      </c>
      <c r="B243" s="41" t="s">
        <v>416</v>
      </c>
      <c r="C243" s="42" t="s">
        <v>427</v>
      </c>
      <c r="D243" s="42" t="s">
        <v>428</v>
      </c>
      <c r="E243" s="43">
        <v>8437</v>
      </c>
      <c r="F243" s="43">
        <v>8437</v>
      </c>
      <c r="H243" s="40" t="str">
        <f t="shared" si="12"/>
        <v>23</v>
      </c>
      <c r="I243" s="40" t="str">
        <f t="shared" si="12"/>
        <v>04</v>
      </c>
      <c r="J243" s="40" t="str">
        <f t="shared" si="12"/>
        <v>01</v>
      </c>
      <c r="K243" s="44" t="str">
        <f t="shared" si="13"/>
        <v xml:space="preserve"> 환경･에너지･안전</v>
      </c>
      <c r="L243" s="44" t="str">
        <f t="shared" si="13"/>
        <v xml:space="preserve"> 환경서비스</v>
      </c>
      <c r="M243" s="44" t="str">
        <f t="shared" si="13"/>
        <v xml:space="preserve"> 환경경영</v>
      </c>
    </row>
    <row r="244" spans="1:13">
      <c r="A244" s="86" t="str">
        <f t="shared" si="11"/>
        <v>230402</v>
      </c>
      <c r="B244" s="41" t="s">
        <v>416</v>
      </c>
      <c r="C244" s="42" t="s">
        <v>427</v>
      </c>
      <c r="D244" s="42" t="s">
        <v>429</v>
      </c>
      <c r="E244" s="43">
        <v>8472</v>
      </c>
      <c r="F244" s="43">
        <v>8472</v>
      </c>
      <c r="H244" s="40" t="str">
        <f t="shared" si="12"/>
        <v>23</v>
      </c>
      <c r="I244" s="40" t="str">
        <f t="shared" si="12"/>
        <v>04</v>
      </c>
      <c r="J244" s="40" t="str">
        <f t="shared" si="12"/>
        <v>02</v>
      </c>
      <c r="K244" s="44" t="str">
        <f t="shared" si="13"/>
        <v xml:space="preserve"> 환경･에너지･안전</v>
      </c>
      <c r="L244" s="44" t="str">
        <f t="shared" si="13"/>
        <v xml:space="preserve"> 환경서비스</v>
      </c>
      <c r="M244" s="44" t="str">
        <f t="shared" si="13"/>
        <v xml:space="preserve"> 환경평가</v>
      </c>
    </row>
    <row r="245" spans="1:13">
      <c r="A245" s="86" t="str">
        <f t="shared" si="11"/>
        <v>230501</v>
      </c>
      <c r="B245" s="41" t="s">
        <v>416</v>
      </c>
      <c r="C245" s="42" t="s">
        <v>430</v>
      </c>
      <c r="D245" s="42" t="s">
        <v>431</v>
      </c>
      <c r="E245" s="43">
        <v>9912</v>
      </c>
      <c r="F245" s="43">
        <v>9912</v>
      </c>
      <c r="H245" s="40" t="str">
        <f t="shared" si="12"/>
        <v>23</v>
      </c>
      <c r="I245" s="40" t="str">
        <f t="shared" si="12"/>
        <v>05</v>
      </c>
      <c r="J245" s="40" t="str">
        <f t="shared" si="12"/>
        <v>01</v>
      </c>
      <c r="K245" s="44" t="str">
        <f t="shared" si="13"/>
        <v xml:space="preserve"> 환경･에너지･안전</v>
      </c>
      <c r="L245" s="44" t="str">
        <f t="shared" si="13"/>
        <v xml:space="preserve"> 에너지･자원</v>
      </c>
      <c r="M245" s="44" t="str">
        <f t="shared" si="13"/>
        <v xml:space="preserve"> 광산조사･탐사</v>
      </c>
    </row>
    <row r="246" spans="1:13">
      <c r="A246" s="86" t="str">
        <f t="shared" si="11"/>
        <v>230502</v>
      </c>
      <c r="B246" s="41" t="s">
        <v>416</v>
      </c>
      <c r="C246" s="42" t="s">
        <v>430</v>
      </c>
      <c r="D246" s="42" t="s">
        <v>432</v>
      </c>
      <c r="E246" s="43">
        <v>9266</v>
      </c>
      <c r="F246" s="43">
        <v>9266</v>
      </c>
      <c r="H246" s="40" t="str">
        <f t="shared" si="12"/>
        <v>23</v>
      </c>
      <c r="I246" s="40" t="str">
        <f t="shared" si="12"/>
        <v>05</v>
      </c>
      <c r="J246" s="40" t="str">
        <f t="shared" si="12"/>
        <v>02</v>
      </c>
      <c r="K246" s="44" t="str">
        <f t="shared" si="13"/>
        <v xml:space="preserve"> 환경･에너지･안전</v>
      </c>
      <c r="L246" s="44" t="str">
        <f t="shared" si="13"/>
        <v xml:space="preserve"> 에너지･자원</v>
      </c>
      <c r="M246" s="44" t="str">
        <f t="shared" si="13"/>
        <v xml:space="preserve"> 광물･석유자원개발･생산</v>
      </c>
    </row>
    <row r="247" spans="1:13">
      <c r="A247" s="86" t="str">
        <f t="shared" si="11"/>
        <v>230503</v>
      </c>
      <c r="B247" s="41" t="s">
        <v>416</v>
      </c>
      <c r="C247" s="42" t="s">
        <v>430</v>
      </c>
      <c r="D247" s="42" t="s">
        <v>433</v>
      </c>
      <c r="E247" s="43">
        <v>6732</v>
      </c>
      <c r="F247" s="43">
        <v>6732</v>
      </c>
      <c r="H247" s="40" t="str">
        <f t="shared" si="12"/>
        <v>23</v>
      </c>
      <c r="I247" s="40" t="str">
        <f t="shared" si="12"/>
        <v>05</v>
      </c>
      <c r="J247" s="40" t="str">
        <f t="shared" si="12"/>
        <v>03</v>
      </c>
      <c r="K247" s="44" t="str">
        <f t="shared" si="13"/>
        <v xml:space="preserve"> 환경･에너지･안전</v>
      </c>
      <c r="L247" s="44" t="str">
        <f t="shared" si="13"/>
        <v xml:space="preserve"> 에너지･자원</v>
      </c>
      <c r="M247" s="44" t="str">
        <f t="shared" si="13"/>
        <v xml:space="preserve"> 광산환경관리</v>
      </c>
    </row>
    <row r="248" spans="1:13">
      <c r="A248" s="86" t="str">
        <f t="shared" si="11"/>
        <v>230504</v>
      </c>
      <c r="B248" s="41" t="s">
        <v>416</v>
      </c>
      <c r="C248" s="42" t="s">
        <v>430</v>
      </c>
      <c r="D248" s="42" t="s">
        <v>434</v>
      </c>
      <c r="E248" s="43">
        <v>6378</v>
      </c>
      <c r="F248" s="43">
        <v>6378</v>
      </c>
      <c r="H248" s="40" t="str">
        <f t="shared" si="12"/>
        <v>23</v>
      </c>
      <c r="I248" s="40" t="str">
        <f t="shared" si="12"/>
        <v>05</v>
      </c>
      <c r="J248" s="40" t="str">
        <f t="shared" si="12"/>
        <v>04</v>
      </c>
      <c r="K248" s="44" t="str">
        <f t="shared" si="13"/>
        <v xml:space="preserve"> 환경･에너지･안전</v>
      </c>
      <c r="L248" s="44" t="str">
        <f t="shared" si="13"/>
        <v xml:space="preserve"> 에너지･자원</v>
      </c>
      <c r="M248" s="44" t="str">
        <f t="shared" si="13"/>
        <v xml:space="preserve"> 광산보안</v>
      </c>
    </row>
    <row r="249" spans="1:13">
      <c r="A249" s="86" t="str">
        <f t="shared" si="11"/>
        <v>230505</v>
      </c>
      <c r="B249" s="41" t="s">
        <v>416</v>
      </c>
      <c r="C249" s="42" t="s">
        <v>430</v>
      </c>
      <c r="D249" s="42" t="s">
        <v>435</v>
      </c>
      <c r="E249" s="43">
        <v>7170</v>
      </c>
      <c r="F249" s="43">
        <v>7170</v>
      </c>
      <c r="H249" s="40" t="str">
        <f t="shared" si="12"/>
        <v>23</v>
      </c>
      <c r="I249" s="40" t="str">
        <f t="shared" si="12"/>
        <v>05</v>
      </c>
      <c r="J249" s="40" t="str">
        <f t="shared" si="12"/>
        <v>05</v>
      </c>
      <c r="K249" s="44" t="str">
        <f t="shared" si="13"/>
        <v xml:space="preserve"> 환경･에너지･안전</v>
      </c>
      <c r="L249" s="44" t="str">
        <f t="shared" si="13"/>
        <v xml:space="preserve"> 에너지･자원</v>
      </c>
      <c r="M249" s="44" t="str">
        <f t="shared" si="13"/>
        <v xml:space="preserve"> 신재생에너지생산</v>
      </c>
    </row>
    <row r="250" spans="1:13">
      <c r="A250" s="86" t="str">
        <f t="shared" si="11"/>
        <v>230506</v>
      </c>
      <c r="B250" s="41" t="s">
        <v>416</v>
      </c>
      <c r="C250" s="42" t="s">
        <v>430</v>
      </c>
      <c r="D250" s="42" t="s">
        <v>436</v>
      </c>
      <c r="E250" s="43">
        <v>7349</v>
      </c>
      <c r="F250" s="43">
        <v>7349</v>
      </c>
      <c r="H250" s="40" t="str">
        <f t="shared" si="12"/>
        <v>23</v>
      </c>
      <c r="I250" s="40" t="str">
        <f t="shared" si="12"/>
        <v>05</v>
      </c>
      <c r="J250" s="40" t="str">
        <f t="shared" si="12"/>
        <v>06</v>
      </c>
      <c r="K250" s="44" t="str">
        <f t="shared" si="13"/>
        <v xml:space="preserve"> 환경･에너지･안전</v>
      </c>
      <c r="L250" s="44" t="str">
        <f t="shared" si="13"/>
        <v xml:space="preserve"> 에너지･자원</v>
      </c>
      <c r="M250" s="44" t="str">
        <f t="shared" si="13"/>
        <v xml:space="preserve"> 에너지관리</v>
      </c>
    </row>
    <row r="251" spans="1:13">
      <c r="A251" s="86" t="str">
        <f t="shared" si="11"/>
        <v>230601</v>
      </c>
      <c r="B251" s="41" t="s">
        <v>416</v>
      </c>
      <c r="C251" s="42" t="s">
        <v>437</v>
      </c>
      <c r="D251" s="42" t="s">
        <v>438</v>
      </c>
      <c r="E251" s="43">
        <v>6184</v>
      </c>
      <c r="F251" s="43">
        <v>6184</v>
      </c>
      <c r="H251" s="40" t="str">
        <f t="shared" si="12"/>
        <v>23</v>
      </c>
      <c r="I251" s="40" t="str">
        <f t="shared" si="12"/>
        <v>06</v>
      </c>
      <c r="J251" s="40" t="str">
        <f t="shared" si="12"/>
        <v>01</v>
      </c>
      <c r="K251" s="44" t="str">
        <f t="shared" si="13"/>
        <v xml:space="preserve"> 환경･에너지･안전</v>
      </c>
      <c r="L251" s="44" t="str">
        <f t="shared" si="13"/>
        <v xml:space="preserve"> 산업안전</v>
      </c>
      <c r="M251" s="44" t="str">
        <f t="shared" si="13"/>
        <v xml:space="preserve"> 산업안전관리</v>
      </c>
    </row>
    <row r="252" spans="1:13">
      <c r="A252" s="86" t="str">
        <f t="shared" si="11"/>
        <v>230602</v>
      </c>
      <c r="B252" s="41" t="s">
        <v>416</v>
      </c>
      <c r="C252" s="42" t="s">
        <v>437</v>
      </c>
      <c r="D252" s="42" t="s">
        <v>439</v>
      </c>
      <c r="E252" s="43">
        <v>7889</v>
      </c>
      <c r="F252" s="43">
        <v>7889</v>
      </c>
      <c r="H252" s="40" t="str">
        <f t="shared" si="12"/>
        <v>23</v>
      </c>
      <c r="I252" s="40" t="str">
        <f t="shared" si="12"/>
        <v>06</v>
      </c>
      <c r="J252" s="40" t="str">
        <f t="shared" si="12"/>
        <v>02</v>
      </c>
      <c r="K252" s="44" t="str">
        <f t="shared" si="13"/>
        <v xml:space="preserve"> 환경･에너지･안전</v>
      </c>
      <c r="L252" s="44" t="str">
        <f t="shared" si="13"/>
        <v xml:space="preserve"> 산업안전</v>
      </c>
      <c r="M252" s="44" t="str">
        <f t="shared" si="13"/>
        <v xml:space="preserve"> 산업보건관리</v>
      </c>
    </row>
    <row r="253" spans="1:13">
      <c r="A253" s="86" t="str">
        <f t="shared" si="11"/>
        <v>230603</v>
      </c>
      <c r="B253" s="44" t="s">
        <v>416</v>
      </c>
      <c r="C253" s="44" t="s">
        <v>437</v>
      </c>
      <c r="D253" s="44" t="s">
        <v>440</v>
      </c>
      <c r="E253" s="43">
        <v>6376</v>
      </c>
      <c r="F253" s="43">
        <v>6376</v>
      </c>
      <c r="H253" s="40" t="str">
        <f t="shared" si="12"/>
        <v>23</v>
      </c>
      <c r="I253" s="40" t="str">
        <f t="shared" si="12"/>
        <v>06</v>
      </c>
      <c r="J253" s="40" t="str">
        <f t="shared" si="12"/>
        <v>03</v>
      </c>
      <c r="K253" s="44" t="str">
        <f t="shared" si="13"/>
        <v xml:space="preserve"> 환경･에너지･안전</v>
      </c>
      <c r="L253" s="44" t="str">
        <f t="shared" si="13"/>
        <v xml:space="preserve"> 산업안전</v>
      </c>
      <c r="M253" s="44" t="str">
        <f t="shared" si="13"/>
        <v xml:space="preserve"> 비파괴검사</v>
      </c>
    </row>
    <row r="254" spans="1:13">
      <c r="A254" s="86" t="str">
        <f t="shared" si="11"/>
        <v>240101</v>
      </c>
      <c r="B254" s="44" t="s">
        <v>441</v>
      </c>
      <c r="C254" s="44" t="s">
        <v>442</v>
      </c>
      <c r="D254" s="44" t="s">
        <v>443</v>
      </c>
      <c r="E254" s="43">
        <v>6992</v>
      </c>
      <c r="F254" s="43">
        <v>6992</v>
      </c>
      <c r="H254" s="40" t="str">
        <f t="shared" si="12"/>
        <v>24</v>
      </c>
      <c r="I254" s="40" t="str">
        <f t="shared" si="12"/>
        <v>01</v>
      </c>
      <c r="J254" s="40" t="str">
        <f t="shared" si="12"/>
        <v>01</v>
      </c>
      <c r="K254" s="44" t="str">
        <f t="shared" si="13"/>
        <v xml:space="preserve"> 농림어업</v>
      </c>
      <c r="L254" s="44" t="str">
        <f t="shared" si="13"/>
        <v xml:space="preserve"> 농업</v>
      </c>
      <c r="M254" s="44" t="str">
        <f t="shared" si="13"/>
        <v xml:space="preserve"> 작물재배</v>
      </c>
    </row>
    <row r="255" spans="1:13">
      <c r="A255" s="86" t="str">
        <f t="shared" si="11"/>
        <v>240102</v>
      </c>
      <c r="B255" s="44" t="s">
        <v>441</v>
      </c>
      <c r="C255" s="44" t="s">
        <v>442</v>
      </c>
      <c r="D255" s="44" t="s">
        <v>444</v>
      </c>
      <c r="E255" s="43">
        <v>7676</v>
      </c>
      <c r="F255" s="43">
        <v>7676</v>
      </c>
      <c r="H255" s="40" t="str">
        <f t="shared" si="12"/>
        <v>24</v>
      </c>
      <c r="I255" s="40" t="str">
        <f t="shared" si="12"/>
        <v>01</v>
      </c>
      <c r="J255" s="40" t="str">
        <f t="shared" si="12"/>
        <v>02</v>
      </c>
      <c r="K255" s="44" t="str">
        <f t="shared" si="13"/>
        <v xml:space="preserve"> 농림어업</v>
      </c>
      <c r="L255" s="44" t="str">
        <f t="shared" si="13"/>
        <v xml:space="preserve"> 농업</v>
      </c>
      <c r="M255" s="44" t="str">
        <f t="shared" si="13"/>
        <v xml:space="preserve"> 종자생산･유통</v>
      </c>
    </row>
    <row r="256" spans="1:13">
      <c r="A256" s="86" t="str">
        <f t="shared" si="11"/>
        <v>240103</v>
      </c>
      <c r="B256" s="44" t="s">
        <v>441</v>
      </c>
      <c r="C256" s="44" t="s">
        <v>442</v>
      </c>
      <c r="D256" s="44" t="s">
        <v>445</v>
      </c>
      <c r="E256" s="43">
        <v>8587</v>
      </c>
      <c r="F256" s="43">
        <v>8587</v>
      </c>
      <c r="H256" s="40" t="str">
        <f t="shared" si="12"/>
        <v>24</v>
      </c>
      <c r="I256" s="40" t="str">
        <f t="shared" si="12"/>
        <v>01</v>
      </c>
      <c r="J256" s="40" t="str">
        <f t="shared" si="12"/>
        <v>03</v>
      </c>
      <c r="K256" s="44" t="str">
        <f t="shared" si="13"/>
        <v xml:space="preserve"> 농림어업</v>
      </c>
      <c r="L256" s="44" t="str">
        <f t="shared" si="13"/>
        <v xml:space="preserve"> 농업</v>
      </c>
      <c r="M256" s="44" t="str">
        <f t="shared" si="13"/>
        <v xml:space="preserve"> 농촌개발</v>
      </c>
    </row>
    <row r="257" spans="1:13">
      <c r="A257" s="86" t="str">
        <f t="shared" si="11"/>
        <v>240201</v>
      </c>
      <c r="B257" s="44" t="s">
        <v>441</v>
      </c>
      <c r="C257" s="44" t="s">
        <v>446</v>
      </c>
      <c r="D257" s="44" t="s">
        <v>447</v>
      </c>
      <c r="E257" s="43">
        <v>5968</v>
      </c>
      <c r="F257" s="43">
        <v>5968</v>
      </c>
      <c r="H257" s="40" t="str">
        <f t="shared" si="12"/>
        <v>24</v>
      </c>
      <c r="I257" s="40" t="str">
        <f t="shared" si="12"/>
        <v>02</v>
      </c>
      <c r="J257" s="40" t="str">
        <f t="shared" si="12"/>
        <v>01</v>
      </c>
      <c r="K257" s="44" t="str">
        <f t="shared" si="13"/>
        <v xml:space="preserve"> 농림어업</v>
      </c>
      <c r="L257" s="44" t="str">
        <f t="shared" si="13"/>
        <v xml:space="preserve"> 축산</v>
      </c>
      <c r="M257" s="44" t="str">
        <f t="shared" si="13"/>
        <v xml:space="preserve"> 축산자원개발</v>
      </c>
    </row>
    <row r="258" spans="1:13">
      <c r="A258" s="86" t="str">
        <f t="shared" si="11"/>
        <v>240202</v>
      </c>
      <c r="B258" s="44" t="s">
        <v>441</v>
      </c>
      <c r="C258" s="44" t="s">
        <v>446</v>
      </c>
      <c r="D258" s="44" t="s">
        <v>448</v>
      </c>
      <c r="E258" s="43">
        <v>6252</v>
      </c>
      <c r="F258" s="43">
        <v>6252</v>
      </c>
      <c r="H258" s="40" t="str">
        <f t="shared" si="12"/>
        <v>24</v>
      </c>
      <c r="I258" s="40" t="str">
        <f t="shared" si="12"/>
        <v>02</v>
      </c>
      <c r="J258" s="40" t="str">
        <f t="shared" si="12"/>
        <v>02</v>
      </c>
      <c r="K258" s="44" t="str">
        <f t="shared" si="13"/>
        <v xml:space="preserve"> 농림어업</v>
      </c>
      <c r="L258" s="44" t="str">
        <f t="shared" si="13"/>
        <v xml:space="preserve"> 축산</v>
      </c>
      <c r="M258" s="44" t="str">
        <f t="shared" si="13"/>
        <v xml:space="preserve"> 사육관리</v>
      </c>
    </row>
    <row r="259" spans="1:13">
      <c r="A259" s="86" t="str">
        <f t="shared" si="11"/>
        <v>240301</v>
      </c>
      <c r="B259" s="44" t="s">
        <v>441</v>
      </c>
      <c r="C259" s="44" t="s">
        <v>449</v>
      </c>
      <c r="D259" s="44" t="s">
        <v>450</v>
      </c>
      <c r="E259" s="43">
        <v>7100</v>
      </c>
      <c r="F259" s="43">
        <v>7100</v>
      </c>
      <c r="H259" s="40" t="str">
        <f t="shared" si="12"/>
        <v>24</v>
      </c>
      <c r="I259" s="40" t="str">
        <f t="shared" si="12"/>
        <v>03</v>
      </c>
      <c r="J259" s="40" t="str">
        <f t="shared" si="12"/>
        <v>01</v>
      </c>
      <c r="K259" s="44" t="str">
        <f t="shared" si="13"/>
        <v xml:space="preserve"> 농림어업</v>
      </c>
      <c r="L259" s="44" t="str">
        <f t="shared" si="13"/>
        <v xml:space="preserve"> 임업</v>
      </c>
      <c r="M259" s="44" t="str">
        <f t="shared" si="13"/>
        <v xml:space="preserve"> 산림자원조성</v>
      </c>
    </row>
    <row r="260" spans="1:13">
      <c r="A260" s="86" t="str">
        <f t="shared" si="11"/>
        <v>240302</v>
      </c>
      <c r="B260" s="44" t="s">
        <v>441</v>
      </c>
      <c r="C260" s="44" t="s">
        <v>449</v>
      </c>
      <c r="D260" s="44" t="s">
        <v>451</v>
      </c>
      <c r="E260" s="43">
        <v>8715</v>
      </c>
      <c r="F260" s="43">
        <v>8715</v>
      </c>
      <c r="H260" s="40" t="str">
        <f t="shared" si="12"/>
        <v>24</v>
      </c>
      <c r="I260" s="40" t="str">
        <f t="shared" si="12"/>
        <v>03</v>
      </c>
      <c r="J260" s="40" t="str">
        <f t="shared" si="12"/>
        <v>02</v>
      </c>
      <c r="K260" s="44" t="str">
        <f t="shared" si="13"/>
        <v xml:space="preserve"> 농림어업</v>
      </c>
      <c r="L260" s="44" t="str">
        <f t="shared" si="13"/>
        <v xml:space="preserve"> 임업</v>
      </c>
      <c r="M260" s="44" t="str">
        <f t="shared" si="13"/>
        <v xml:space="preserve"> 산림관리</v>
      </c>
    </row>
    <row r="261" spans="1:13">
      <c r="A261" s="86" t="str">
        <f t="shared" si="11"/>
        <v>240303</v>
      </c>
      <c r="B261" s="44" t="s">
        <v>441</v>
      </c>
      <c r="C261" s="44" t="s">
        <v>449</v>
      </c>
      <c r="D261" s="44" t="s">
        <v>452</v>
      </c>
      <c r="E261" s="43">
        <v>8748</v>
      </c>
      <c r="F261" s="43">
        <v>8748</v>
      </c>
      <c r="H261" s="40" t="str">
        <f t="shared" si="12"/>
        <v>24</v>
      </c>
      <c r="I261" s="40" t="str">
        <f t="shared" si="12"/>
        <v>03</v>
      </c>
      <c r="J261" s="40" t="str">
        <f t="shared" si="12"/>
        <v>03</v>
      </c>
      <c r="K261" s="44" t="str">
        <f t="shared" si="13"/>
        <v xml:space="preserve"> 농림어업</v>
      </c>
      <c r="L261" s="44" t="str">
        <f t="shared" si="13"/>
        <v xml:space="preserve"> 임업</v>
      </c>
      <c r="M261" s="44" t="str">
        <f t="shared" si="13"/>
        <v xml:space="preserve"> 임산물생산･가공</v>
      </c>
    </row>
    <row r="262" spans="1:13">
      <c r="A262" s="86" t="str">
        <f t="shared" si="11"/>
        <v>240401</v>
      </c>
      <c r="B262" s="44" t="s">
        <v>441</v>
      </c>
      <c r="C262" s="44" t="s">
        <v>453</v>
      </c>
      <c r="D262" s="44" t="s">
        <v>454</v>
      </c>
      <c r="E262" s="43">
        <v>6473</v>
      </c>
      <c r="F262" s="43">
        <v>6473</v>
      </c>
      <c r="H262" s="40" t="str">
        <f t="shared" si="12"/>
        <v>24</v>
      </c>
      <c r="I262" s="40" t="str">
        <f t="shared" si="12"/>
        <v>04</v>
      </c>
      <c r="J262" s="40" t="str">
        <f t="shared" si="12"/>
        <v>01</v>
      </c>
      <c r="K262" s="44" t="str">
        <f t="shared" si="13"/>
        <v xml:space="preserve"> 농림어업</v>
      </c>
      <c r="L262" s="44" t="str">
        <f t="shared" si="13"/>
        <v xml:space="preserve"> 수산</v>
      </c>
      <c r="M262" s="44" t="str">
        <f t="shared" si="13"/>
        <v xml:space="preserve"> 어업</v>
      </c>
    </row>
    <row r="263" spans="1:13">
      <c r="A263" s="86" t="str">
        <f t="shared" si="11"/>
        <v>240402</v>
      </c>
      <c r="B263" s="44" t="s">
        <v>441</v>
      </c>
      <c r="C263" s="44" t="s">
        <v>453</v>
      </c>
      <c r="D263" s="44" t="s">
        <v>455</v>
      </c>
      <c r="E263" s="43">
        <v>5673</v>
      </c>
      <c r="F263" s="43">
        <v>5673</v>
      </c>
      <c r="H263" s="40" t="str">
        <f t="shared" si="12"/>
        <v>24</v>
      </c>
      <c r="I263" s="40" t="str">
        <f t="shared" si="12"/>
        <v>04</v>
      </c>
      <c r="J263" s="40" t="str">
        <f t="shared" si="12"/>
        <v>02</v>
      </c>
      <c r="K263" s="44" t="str">
        <f t="shared" si="13"/>
        <v xml:space="preserve"> 농림어업</v>
      </c>
      <c r="L263" s="44" t="str">
        <f t="shared" si="13"/>
        <v xml:space="preserve"> 수산</v>
      </c>
      <c r="M263" s="44" t="str">
        <f t="shared" si="13"/>
        <v xml:space="preserve"> 양식</v>
      </c>
    </row>
    <row r="264" spans="1:13">
      <c r="A264" s="86" t="str">
        <f t="shared" si="11"/>
        <v>240403</v>
      </c>
      <c r="B264" s="44" t="s">
        <v>441</v>
      </c>
      <c r="C264" s="44" t="s">
        <v>453</v>
      </c>
      <c r="D264" s="44" t="s">
        <v>456</v>
      </c>
      <c r="E264" s="43">
        <v>5673</v>
      </c>
      <c r="F264" s="43">
        <v>5673</v>
      </c>
      <c r="H264" s="40" t="str">
        <f t="shared" si="12"/>
        <v>24</v>
      </c>
      <c r="I264" s="40" t="str">
        <f t="shared" si="12"/>
        <v>04</v>
      </c>
      <c r="J264" s="40" t="str">
        <f t="shared" si="12"/>
        <v>03</v>
      </c>
      <c r="K264" s="44" t="str">
        <f t="shared" si="13"/>
        <v xml:space="preserve"> 농림어업</v>
      </c>
      <c r="L264" s="44" t="str">
        <f t="shared" si="13"/>
        <v xml:space="preserve"> 수산</v>
      </c>
      <c r="M264" s="44" t="str">
        <f t="shared" si="13"/>
        <v xml:space="preserve"> 수산자원관리</v>
      </c>
    </row>
    <row r="265" spans="1:13">
      <c r="A265" s="86" t="str">
        <f t="shared" si="11"/>
        <v>240404</v>
      </c>
      <c r="B265" s="44" t="s">
        <v>441</v>
      </c>
      <c r="C265" s="44" t="s">
        <v>453</v>
      </c>
      <c r="D265" s="44" t="s">
        <v>457</v>
      </c>
      <c r="E265" s="43">
        <v>8255</v>
      </c>
      <c r="F265" s="43">
        <v>8255</v>
      </c>
      <c r="H265" s="40" t="str">
        <f t="shared" si="12"/>
        <v>24</v>
      </c>
      <c r="I265" s="40" t="str">
        <f t="shared" si="12"/>
        <v>04</v>
      </c>
      <c r="J265" s="40" t="str">
        <f t="shared" si="12"/>
        <v>04</v>
      </c>
      <c r="K265" s="44" t="str">
        <f t="shared" si="13"/>
        <v xml:space="preserve"> 농림어업</v>
      </c>
      <c r="L265" s="44" t="str">
        <f t="shared" si="13"/>
        <v xml:space="preserve"> 수산</v>
      </c>
      <c r="M265" s="44" t="str">
        <f t="shared" si="13"/>
        <v xml:space="preserve"> 어촌개발</v>
      </c>
    </row>
    <row r="268" spans="1:13" hidden="1">
      <c r="A268" s="37" t="s">
        <v>458</v>
      </c>
    </row>
    <row r="269" spans="1:13" hidden="1">
      <c r="A269" s="282" t="s">
        <v>459</v>
      </c>
      <c r="B269" s="283" t="s">
        <v>460</v>
      </c>
      <c r="C269" s="283" t="s">
        <v>461</v>
      </c>
      <c r="D269" s="283"/>
      <c r="E269" s="284" t="s">
        <v>462</v>
      </c>
    </row>
    <row r="270" spans="1:13" hidden="1">
      <c r="A270" s="282"/>
      <c r="B270" s="283"/>
      <c r="C270" s="49" t="s">
        <v>463</v>
      </c>
      <c r="D270" s="49" t="s">
        <v>464</v>
      </c>
      <c r="E270" s="285"/>
    </row>
    <row r="271" spans="1:13" hidden="1">
      <c r="A271" s="40" t="s">
        <v>465</v>
      </c>
      <c r="B271" s="43">
        <v>6160</v>
      </c>
      <c r="C271" s="43">
        <v>12100</v>
      </c>
      <c r="D271" s="43">
        <v>18150</v>
      </c>
      <c r="E271" s="43">
        <v>3960</v>
      </c>
    </row>
    <row r="272" spans="1:13" hidden="1">
      <c r="A272" s="40" t="s">
        <v>466</v>
      </c>
      <c r="B272" s="43">
        <v>4180</v>
      </c>
      <c r="C272" s="43">
        <v>8140</v>
      </c>
      <c r="D272" s="43">
        <v>12210</v>
      </c>
      <c r="E272" s="43">
        <v>3080</v>
      </c>
    </row>
    <row r="273" spans="1:5" hidden="1">
      <c r="A273" s="40" t="s">
        <v>467</v>
      </c>
      <c r="B273" s="43">
        <v>2970</v>
      </c>
      <c r="C273" s="43">
        <v>5940</v>
      </c>
      <c r="D273" s="43">
        <v>8910</v>
      </c>
      <c r="E273" s="43">
        <v>2170</v>
      </c>
    </row>
    <row r="274" spans="1:5" hidden="1"/>
  </sheetData>
  <mergeCells count="4">
    <mergeCell ref="A269:A270"/>
    <mergeCell ref="B269:B270"/>
    <mergeCell ref="C269:D269"/>
    <mergeCell ref="E269:E270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사업비</vt:lpstr>
      <vt:lpstr>교강사</vt:lpstr>
      <vt:lpstr>NCS기준단가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KPC</cp:lastModifiedBy>
  <cp:revision>2</cp:revision>
  <dcterms:created xsi:type="dcterms:W3CDTF">2019-10-17T02:28:56Z</dcterms:created>
  <dcterms:modified xsi:type="dcterms:W3CDTF">2022-11-11T01:53:46Z</dcterms:modified>
  <cp:version>0906.0200.01</cp:version>
</cp:coreProperties>
</file>